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!РАЗМЕЩЕНИЕ\"/>
    </mc:Choice>
  </mc:AlternateContent>
  <xr:revisionPtr revIDLastSave="0" documentId="8_{717B193C-F36D-4479-8EBB-B7A6D0BBA07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график" sheetId="2" r:id="rId1"/>
    <sheet name="Лист1" sheetId="3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7" i="2" l="1"/>
  <c r="D37" i="2"/>
  <c r="E37" i="2"/>
  <c r="F37" i="2"/>
  <c r="G37" i="2"/>
  <c r="I37" i="2"/>
  <c r="L37" i="2"/>
  <c r="M37" i="2"/>
  <c r="N37" i="2"/>
  <c r="O37" i="2"/>
  <c r="P37" i="2"/>
  <c r="Q37" i="2"/>
  <c r="R37" i="2"/>
  <c r="S37" i="2"/>
  <c r="T37" i="2"/>
  <c r="U37" i="2" s="1"/>
  <c r="V37" i="2"/>
  <c r="W37" i="2"/>
  <c r="X37" i="2"/>
  <c r="Y37" i="2"/>
  <c r="J38" i="2"/>
  <c r="K38" i="2"/>
  <c r="Z37" i="2" l="1"/>
  <c r="J39" i="2"/>
  <c r="K39" i="2" s="1"/>
  <c r="J33" i="2"/>
  <c r="J29" i="2"/>
  <c r="J27" i="2"/>
  <c r="J23" i="2"/>
  <c r="J19" i="2"/>
  <c r="J17" i="2"/>
  <c r="J16" i="2"/>
  <c r="J15" i="2"/>
  <c r="J11" i="2"/>
  <c r="J10" i="2"/>
  <c r="J37" i="2" l="1"/>
  <c r="K37" i="2" s="1"/>
  <c r="C13" i="2"/>
  <c r="K29" i="2"/>
  <c r="K11" i="2"/>
  <c r="K33" i="2" l="1"/>
  <c r="C31" i="2" l="1"/>
  <c r="K23" i="2" l="1"/>
  <c r="K19" i="2"/>
  <c r="K17" i="2"/>
  <c r="K16" i="2"/>
  <c r="K15" i="2"/>
  <c r="K27" i="2" l="1"/>
  <c r="O10" i="2" l="1"/>
  <c r="U10" i="2"/>
  <c r="K10" i="2" l="1"/>
  <c r="P10" i="2"/>
  <c r="U19" i="2"/>
  <c r="U17" i="2"/>
  <c r="T27" i="2" l="1"/>
  <c r="Y13" i="2" l="1"/>
  <c r="X13" i="2"/>
  <c r="W13" i="2"/>
  <c r="V13" i="2"/>
  <c r="T13" i="2"/>
  <c r="S13" i="2"/>
  <c r="R13" i="2"/>
  <c r="Q13" i="2"/>
  <c r="O13" i="2"/>
  <c r="N13" i="2"/>
  <c r="M13" i="2"/>
  <c r="L13" i="2"/>
  <c r="D13" i="2"/>
  <c r="E13" i="2"/>
  <c r="F13" i="2"/>
  <c r="G13" i="2"/>
  <c r="I13" i="2"/>
  <c r="J13" i="2"/>
  <c r="Y21" i="2"/>
  <c r="X21" i="2"/>
  <c r="W21" i="2"/>
  <c r="V21" i="2"/>
  <c r="T21" i="2"/>
  <c r="S21" i="2"/>
  <c r="R21" i="2"/>
  <c r="Q21" i="2"/>
  <c r="O21" i="2"/>
  <c r="N21" i="2"/>
  <c r="M21" i="2"/>
  <c r="L21" i="2"/>
  <c r="D21" i="2"/>
  <c r="E21" i="2"/>
  <c r="F21" i="2"/>
  <c r="G21" i="2"/>
  <c r="I21" i="2"/>
  <c r="J21" i="2"/>
  <c r="C21" i="2"/>
  <c r="C7" i="2" s="1"/>
  <c r="K13" i="2" l="1"/>
  <c r="P21" i="2"/>
  <c r="U21" i="2"/>
  <c r="U13" i="2"/>
  <c r="Z21" i="2"/>
  <c r="P13" i="2"/>
  <c r="Z13" i="2"/>
  <c r="Y31" i="2"/>
  <c r="Z31" i="2" s="1"/>
  <c r="X31" i="2"/>
  <c r="X7" i="2" s="1"/>
  <c r="W31" i="2"/>
  <c r="W7" i="2" s="1"/>
  <c r="V31" i="2"/>
  <c r="T31" i="2"/>
  <c r="U31" i="2" s="1"/>
  <c r="S31" i="2"/>
  <c r="R31" i="2"/>
  <c r="Q31" i="2"/>
  <c r="O31" i="2"/>
  <c r="P31" i="2" s="1"/>
  <c r="N31" i="2"/>
  <c r="N7" i="2" s="1"/>
  <c r="M31" i="2"/>
  <c r="L31" i="2"/>
  <c r="J31" i="2"/>
  <c r="K31" i="2" s="1"/>
  <c r="I31" i="2"/>
  <c r="G31" i="2"/>
  <c r="G7" i="2" s="1"/>
  <c r="F31" i="2"/>
  <c r="F7" i="2" s="1"/>
  <c r="E31" i="2"/>
  <c r="E7" i="2" s="1"/>
  <c r="D31" i="2"/>
  <c r="D7" i="2" s="1"/>
  <c r="M7" i="2"/>
  <c r="I7" i="2" l="1"/>
  <c r="J7" i="2" s="1"/>
  <c r="K7" i="2" s="1"/>
  <c r="Y7" i="2"/>
  <c r="O7" i="2"/>
  <c r="K21" i="2" l="1"/>
  <c r="L7" i="2" l="1"/>
  <c r="Q7" i="2"/>
  <c r="R7" i="2"/>
  <c r="S7" i="2"/>
  <c r="V7" i="2"/>
  <c r="Z7" i="2" l="1"/>
  <c r="T7" i="2"/>
  <c r="P7" i="2" l="1"/>
  <c r="U7" i="2"/>
</calcChain>
</file>

<file path=xl/sharedStrings.xml><?xml version="1.0" encoding="utf-8"?>
<sst xmlns="http://schemas.openxmlformats.org/spreadsheetml/2006/main" count="68" uniqueCount="58">
  <si>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</si>
  <si>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</si>
  <si>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</si>
  <si>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</si>
  <si>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</si>
  <si>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</si>
  <si>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</si>
  <si>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</si>
  <si>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</si>
  <si>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</si>
  <si>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</si>
  <si>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</si>
  <si>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</si>
  <si>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</si>
  <si>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</si>
  <si>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</si>
  <si>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</si>
  <si>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</si>
  <si>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</si>
  <si>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</si>
  <si>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</si>
  <si>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</si>
  <si>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</si>
  <si>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</si>
  <si>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</si>
  <si>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</si>
  <si>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</si>
  <si>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</si>
  <si>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</si>
  <si>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</si>
  <si>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</si>
  <si>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</si>
  <si>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</si>
  <si>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</si>
  <si>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</si>
  <si>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</si>
  <si>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</si>
  <si>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</si>
  <si>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</si>
  <si>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</si>
  <si>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</si>
  <si>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</si>
  <si>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</si>
  <si>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</si>
  <si>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</si>
  <si>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</si>
  <si>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</si>
  <si>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</si>
  <si>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</si>
  <si>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Ремонт автомобильной дороги «Каспий» – Жердевка – Токаревка – Мордово – Мельгуны – Волчки – «Орел – Тамбов» протяженность 16 км</t>
  </si>
  <si>
    <t>июнь</t>
  </si>
  <si>
    <t>январь</t>
  </si>
  <si>
    <t>График освоения средств в рамках национальных проектов за 1 полугодие 2024 года</t>
  </si>
  <si>
    <t>Кассовое освоение на 01.07.2024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</si>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</sst>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5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165" fontId="5" fillId="3" borderId="1" xfId="0" applyNumberFormat="1" applyFont="1" applyFill="1" applyBorder="1"/>
    <xf numFmtId="0" fontId="5" fillId="3" borderId="1" xfId="0" applyFont="1" applyFill="1" applyBorder="1"/>
    <xf numFmtId="0" fontId="1" fillId="0" borderId="2" xfId="0" applyFont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165" fontId="5" fillId="2" borderId="6" xfId="0" applyNumberFormat="1" applyFont="1" applyFill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Border="1"/>
    <xf numFmtId="0" fontId="5" fillId="0" borderId="4" xfId="0" applyFont="1" applyBorder="1"/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Border="1"/>
    <xf numFmtId="4" fontId="9" fillId="0" borderId="0" xfId="0" applyNumberFormat="1" applyFont="1"/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0" fontId="12" fillId="0" borderId="2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/>
    <xf numFmtId="165" fontId="14" fillId="2" borderId="1" xfId="0" applyNumberFormat="1" applyFont="1" applyFill="1" applyBorder="1"/>
    <xf numFmtId="0" fontId="12" fillId="0" borderId="2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/>
    <xf numFmtId="0" fontId="11" fillId="0" borderId="3" xfId="0" applyFont="1" applyBorder="1"/>
  </cellXfs>
  <cellStyles count="3">
    <cellStyle name="Excel Built-in Normal" xfId="1" xr:uid="{00000000-0005-0000-0000-000000000000}"/>
    <cellStyle name="Excel Built-in Normal 2" xfId="2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3"/>
  <sheetViews>
    <sheetView tabSelected="1" topLeftCell="A18" zoomScale="73" zoomScaleNormal="73" workbookViewId="0">
      <selection activeCell="C18" sqref="C18"/>
    </sheetView>
  </sheetViews>
  <sheetFormatPr defaultRowHeight="15" x14ac:dyDescent="0.25"/>
  <cols>
    <col min="1" max="1" width="5.28515625" customWidth="1"/>
    <col min="2" max="2" width="38.285156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5.28515625" customWidth="1"/>
    <col min="8" max="8" width="21" customWidth="1"/>
    <col min="9" max="9" width="17" customWidth="1"/>
    <col min="10" max="10" width="16.5703125" customWidth="1"/>
    <col min="11" max="11" width="16" customWidth="1"/>
    <col min="12" max="12" width="12.5703125" hidden="1" customWidth="1"/>
    <col min="13" max="13" width="14.5703125" hidden="1" customWidth="1"/>
    <col min="14" max="14" width="12.85546875" hidden="1" customWidth="1"/>
    <col min="15" max="15" width="14.85546875" hidden="1" customWidth="1"/>
    <col min="16" max="16" width="11.85546875" hidden="1" customWidth="1"/>
    <col min="17" max="17" width="16.7109375" hidden="1" customWidth="1"/>
    <col min="18" max="18" width="12.42578125" hidden="1" customWidth="1"/>
    <col min="19" max="19" width="12.140625" hidden="1" customWidth="1"/>
    <col min="20" max="20" width="17.140625" hidden="1" customWidth="1"/>
    <col min="21" max="21" width="9.85546875" hidden="1" customWidth="1"/>
    <col min="22" max="22" width="10.85546875" hidden="1" customWidth="1"/>
    <col min="23" max="23" width="10" hidden="1" customWidth="1"/>
    <col min="24" max="24" width="13.85546875" hidden="1" customWidth="1"/>
    <col min="25" max="25" width="15" hidden="1" customWidth="1"/>
    <col min="26" max="26" width="11.140625" hidden="1" customWidth="1"/>
    <col min="27" max="1028" width="8.7109375" customWidth="1"/>
  </cols>
  <sheetData>
    <row r="1" spans="1:26" ht="20.25" x14ac:dyDescent="0.3">
      <c r="J1" s="52"/>
      <c r="K1" s="52"/>
      <c r="W1" s="11"/>
      <c r="X1" s="52" t="s">
        <v>24</v>
      </c>
      <c r="Y1" s="52"/>
      <c r="Z1" s="52"/>
    </row>
    <row r="2" spans="1:26" ht="20.25" x14ac:dyDescent="0.3">
      <c r="J2" s="52"/>
      <c r="K2" s="52"/>
      <c r="W2" s="11"/>
      <c r="X2" s="52" t="s">
        <v>25</v>
      </c>
      <c r="Y2" s="52"/>
      <c r="Z2" s="52"/>
    </row>
    <row r="3" spans="1:26" ht="20.25" x14ac:dyDescent="0.3">
      <c r="J3" s="53"/>
      <c r="K3" s="53"/>
      <c r="W3" s="53" t="s">
        <v>26</v>
      </c>
      <c r="X3" s="53"/>
      <c r="Y3" s="53"/>
      <c r="Z3" s="53"/>
    </row>
    <row r="4" spans="1:26" ht="67.5" customHeight="1" x14ac:dyDescent="0.25">
      <c r="A4" s="66" t="s">
        <v>52</v>
      </c>
      <c r="B4" s="67"/>
      <c r="C4" s="67"/>
      <c r="D4" s="68"/>
      <c r="E4" s="68"/>
      <c r="F4" s="68"/>
      <c r="G4" s="68"/>
      <c r="H4" s="68"/>
      <c r="I4" s="68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78.75" customHeight="1" x14ac:dyDescent="0.25">
      <c r="A5" s="69" t="s">
        <v>0</v>
      </c>
      <c r="B5" s="76" t="s">
        <v>5</v>
      </c>
      <c r="C5" s="43" t="s">
        <v>34</v>
      </c>
      <c r="D5" s="74" t="s">
        <v>1</v>
      </c>
      <c r="E5" s="75"/>
      <c r="F5" s="75"/>
      <c r="G5" s="75"/>
      <c r="H5" s="44"/>
      <c r="I5" s="46"/>
      <c r="J5" s="64" t="s">
        <v>53</v>
      </c>
      <c r="K5" s="69" t="s">
        <v>4</v>
      </c>
      <c r="L5" s="71" t="s">
        <v>1</v>
      </c>
      <c r="M5" s="72"/>
      <c r="N5" s="73"/>
      <c r="O5" s="69" t="s">
        <v>3</v>
      </c>
      <c r="P5" s="69" t="s">
        <v>4</v>
      </c>
      <c r="Q5" s="71" t="s">
        <v>1</v>
      </c>
      <c r="R5" s="72"/>
      <c r="S5" s="73"/>
      <c r="T5" s="69" t="s">
        <v>3</v>
      </c>
      <c r="U5" s="69" t="s">
        <v>4</v>
      </c>
      <c r="V5" s="71" t="s">
        <v>1</v>
      </c>
      <c r="W5" s="72"/>
      <c r="X5" s="73"/>
      <c r="Y5" s="69" t="s">
        <v>3</v>
      </c>
      <c r="Z5" s="69" t="s">
        <v>4</v>
      </c>
    </row>
    <row r="6" spans="1:26" ht="20.25" x14ac:dyDescent="0.3">
      <c r="A6" s="70"/>
      <c r="B6" s="77"/>
      <c r="C6" s="1" t="s">
        <v>2</v>
      </c>
      <c r="D6" s="42" t="s">
        <v>51</v>
      </c>
      <c r="E6" s="42" t="s">
        <v>54</v>
      </c>
      <c r="F6" s="42" t="s">
        <v>55</v>
      </c>
      <c r="G6" s="45" t="s">
        <v>56</v>
      </c>
      <c r="H6" s="42" t="s">
        <v>57</v>
      </c>
      <c r="I6" s="47" t="s">
        <v>50</v>
      </c>
      <c r="J6" s="65"/>
      <c r="K6" s="70"/>
      <c r="L6" s="2" t="s">
        <v>6</v>
      </c>
      <c r="M6" s="2" t="s">
        <v>7</v>
      </c>
      <c r="N6" s="2" t="s">
        <v>8</v>
      </c>
      <c r="O6" s="70"/>
      <c r="P6" s="70"/>
      <c r="Q6" s="2" t="s">
        <v>9</v>
      </c>
      <c r="R6" s="2" t="s">
        <v>10</v>
      </c>
      <c r="S6" s="2" t="s">
        <v>11</v>
      </c>
      <c r="T6" s="70"/>
      <c r="U6" s="70"/>
      <c r="V6" s="2" t="s">
        <v>12</v>
      </c>
      <c r="W6" s="2" t="s">
        <v>13</v>
      </c>
      <c r="X6" s="2" t="s">
        <v>14</v>
      </c>
      <c r="Y6" s="70"/>
      <c r="Z6" s="70"/>
    </row>
    <row r="7" spans="1:26" ht="20.25" x14ac:dyDescent="0.3">
      <c r="A7" s="59" t="s">
        <v>15</v>
      </c>
      <c r="B7" s="60"/>
      <c r="C7" s="4">
        <f>C10+C11+C13+C19+C21+C27+C29+C31</f>
        <v>183474.87</v>
      </c>
      <c r="D7" s="4">
        <f>D10+D11+D13+D19+D21+D27+D29+D31</f>
        <v>0</v>
      </c>
      <c r="E7" s="4">
        <f t="shared" ref="E7:G7" si="0">E10+E11+E13+E19+E21+E27+E29+E31</f>
        <v>33330.75</v>
      </c>
      <c r="F7" s="4">
        <f t="shared" si="0"/>
        <v>1123.4000000000001</v>
      </c>
      <c r="G7" s="4">
        <f t="shared" si="0"/>
        <v>506.1</v>
      </c>
      <c r="H7" s="24"/>
      <c r="I7" s="4">
        <f>I10+I11+I13+I19+I21+I27+I29+I31</f>
        <v>30866.22</v>
      </c>
      <c r="J7" s="3">
        <f>I7</f>
        <v>30866.22</v>
      </c>
      <c r="K7" s="10">
        <f>J7/C7*100</f>
        <v>16.823132236038649</v>
      </c>
      <c r="L7" s="13" t="e">
        <f>#REF!+L13+L21+#REF!+#REF!+L31</f>
        <v>#REF!</v>
      </c>
      <c r="M7" s="13" t="e">
        <f>#REF!+M13+M21+#REF!+#REF!+M31</f>
        <v>#REF!</v>
      </c>
      <c r="N7" s="13" t="e">
        <f>#REF!+N13+N21+#REF!+#REF!+N31</f>
        <v>#REF!</v>
      </c>
      <c r="O7" s="13" t="e">
        <f>#REF!+O13+O21+#REF!+#REF!+O31</f>
        <v>#REF!</v>
      </c>
      <c r="P7" s="14" t="e">
        <f>O7/C7*100</f>
        <v>#REF!</v>
      </c>
      <c r="Q7" s="13" t="e">
        <f>#REF!+Q13+Q21+#REF!+#REF!+Q31</f>
        <v>#REF!</v>
      </c>
      <c r="R7" s="13" t="e">
        <f>#REF!+R13+R21+#REF!+#REF!+R31</f>
        <v>#REF!</v>
      </c>
      <c r="S7" s="13" t="e">
        <f>#REF!+S13+S21+#REF!+#REF!+S31</f>
        <v>#REF!</v>
      </c>
      <c r="T7" s="13" t="e">
        <f>#REF!+T13+T21+#REF!+#REF!+T31</f>
        <v>#REF!</v>
      </c>
      <c r="U7" s="14" t="e">
        <f>T7/C7*100</f>
        <v>#REF!</v>
      </c>
      <c r="V7" s="13" t="e">
        <f>#REF!+V13+V21+#REF!+#REF!+V31</f>
        <v>#REF!</v>
      </c>
      <c r="W7" s="13" t="e">
        <f>#REF!+W13+W21+#REF!+#REF!+W31</f>
        <v>#REF!</v>
      </c>
      <c r="X7" s="13" t="e">
        <f>#REF!+X13+X21+#REF!+#REF!+X31</f>
        <v>#REF!</v>
      </c>
      <c r="Y7" s="13" t="e">
        <f>#REF!+Y13+Y21+#REF!+#REF!+Y31</f>
        <v>#REF!</v>
      </c>
      <c r="Z7" s="14" t="e">
        <f>Y7/Q7*100</f>
        <v>#REF!</v>
      </c>
    </row>
    <row r="8" spans="1:26" ht="20.25" x14ac:dyDescent="0.3">
      <c r="A8" s="56" t="s">
        <v>17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</row>
    <row r="9" spans="1:26" ht="20.25" x14ac:dyDescent="0.3">
      <c r="A9" s="56" t="s">
        <v>18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8"/>
    </row>
    <row r="10" spans="1:26" ht="60.75" x14ac:dyDescent="0.3">
      <c r="A10" s="2">
        <v>1</v>
      </c>
      <c r="B10" s="5" t="s">
        <v>33</v>
      </c>
      <c r="C10" s="10">
        <v>1021.4</v>
      </c>
      <c r="D10" s="10">
        <v>0</v>
      </c>
      <c r="E10" s="10">
        <v>0</v>
      </c>
      <c r="F10" s="10">
        <v>1021.4</v>
      </c>
      <c r="G10" s="10"/>
      <c r="H10" s="10">
        <v>0</v>
      </c>
      <c r="I10" s="10">
        <v>0</v>
      </c>
      <c r="J10" s="3">
        <f>D10+E10+F10+G10+H10+I10</f>
        <v>1021.4</v>
      </c>
      <c r="K10" s="10">
        <f>J10/C10*100</f>
        <v>100</v>
      </c>
      <c r="L10" s="10">
        <v>4549.1000000000004</v>
      </c>
      <c r="M10" s="10">
        <v>188.9</v>
      </c>
      <c r="N10" s="10"/>
      <c r="O10" s="10">
        <f>L10+M10</f>
        <v>4738</v>
      </c>
      <c r="P10" s="10">
        <f>O10/C10*100</f>
        <v>463.87311533189745</v>
      </c>
      <c r="Q10" s="10">
        <v>850</v>
      </c>
      <c r="R10" s="10"/>
      <c r="S10" s="10"/>
      <c r="T10" s="10">
        <v>850</v>
      </c>
      <c r="U10" s="10">
        <f>T10/C10*100</f>
        <v>83.219111024084597</v>
      </c>
      <c r="V10" s="10"/>
      <c r="W10" s="8"/>
      <c r="X10" s="8"/>
      <c r="Y10" s="8"/>
      <c r="Z10" s="8"/>
    </row>
    <row r="11" spans="1:26" ht="121.5" x14ac:dyDescent="0.3">
      <c r="A11" s="8">
        <v>2</v>
      </c>
      <c r="B11" s="5" t="s">
        <v>46</v>
      </c>
      <c r="C11" s="10">
        <v>102</v>
      </c>
      <c r="D11" s="10">
        <v>0</v>
      </c>
      <c r="E11" s="10">
        <v>0</v>
      </c>
      <c r="F11" s="10">
        <v>102</v>
      </c>
      <c r="G11" s="10"/>
      <c r="H11" s="10">
        <v>0</v>
      </c>
      <c r="I11" s="10">
        <v>0</v>
      </c>
      <c r="J11" s="3">
        <f>D11+E11+F11+G11+H11+I11</f>
        <v>102</v>
      </c>
      <c r="K11" s="10">
        <f>J11/C11*100</f>
        <v>100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8"/>
      <c r="X11" s="8"/>
      <c r="Y11" s="8"/>
      <c r="Z11" s="8"/>
    </row>
    <row r="12" spans="1:26" ht="20.25" x14ac:dyDescent="0.3">
      <c r="A12" s="56" t="s">
        <v>19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8"/>
    </row>
    <row r="13" spans="1:26" ht="20.25" x14ac:dyDescent="0.3">
      <c r="A13" s="54" t="s">
        <v>16</v>
      </c>
      <c r="B13" s="55"/>
      <c r="C13" s="4">
        <f>C15+C16+C17+C19</f>
        <v>16910.2</v>
      </c>
      <c r="D13" s="4">
        <f t="shared" ref="D13:Y13" si="1">D15+D16+D17+D19</f>
        <v>0</v>
      </c>
      <c r="E13" s="4">
        <f t="shared" si="1"/>
        <v>0</v>
      </c>
      <c r="F13" s="4">
        <f t="shared" si="1"/>
        <v>0</v>
      </c>
      <c r="G13" s="4">
        <f t="shared" si="1"/>
        <v>0</v>
      </c>
      <c r="H13" s="4"/>
      <c r="I13" s="4">
        <f t="shared" si="1"/>
        <v>179.7</v>
      </c>
      <c r="J13" s="4">
        <f t="shared" si="1"/>
        <v>619.70000000000005</v>
      </c>
      <c r="K13" s="10">
        <f>J13/C13*100</f>
        <v>3.664652103464181</v>
      </c>
      <c r="L13" s="4">
        <f t="shared" si="1"/>
        <v>0</v>
      </c>
      <c r="M13" s="4">
        <f t="shared" si="1"/>
        <v>0</v>
      </c>
      <c r="N13" s="4">
        <f t="shared" si="1"/>
        <v>878.83336000000008</v>
      </c>
      <c r="O13" s="4">
        <f t="shared" si="1"/>
        <v>878.83336000000008</v>
      </c>
      <c r="P13" s="9">
        <f>O13/C13*100</f>
        <v>5.1970607089212431</v>
      </c>
      <c r="Q13" s="4">
        <f t="shared" si="1"/>
        <v>17193.099999999999</v>
      </c>
      <c r="R13" s="4">
        <f t="shared" si="1"/>
        <v>4665.8</v>
      </c>
      <c r="S13" s="4">
        <f t="shared" si="1"/>
        <v>0</v>
      </c>
      <c r="T13" s="4">
        <f t="shared" si="1"/>
        <v>21858.899999999998</v>
      </c>
      <c r="U13" s="9">
        <f>T13/C13*100</f>
        <v>129.2645858712493</v>
      </c>
      <c r="V13" s="4">
        <f t="shared" si="1"/>
        <v>0</v>
      </c>
      <c r="W13" s="4">
        <f t="shared" si="1"/>
        <v>0</v>
      </c>
      <c r="X13" s="4">
        <f t="shared" si="1"/>
        <v>0</v>
      </c>
      <c r="Y13" s="4">
        <f t="shared" si="1"/>
        <v>0</v>
      </c>
      <c r="Z13" s="9">
        <f>Y13/Q13*100</f>
        <v>0</v>
      </c>
    </row>
    <row r="14" spans="1:26" ht="20.25" x14ac:dyDescent="0.3">
      <c r="A14" s="56" t="s">
        <v>20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</row>
    <row r="15" spans="1:26" ht="87.75" customHeight="1" x14ac:dyDescent="0.3">
      <c r="A15" s="8">
        <v>1</v>
      </c>
      <c r="B15" s="5" t="s">
        <v>29</v>
      </c>
      <c r="C15" s="8">
        <v>140</v>
      </c>
      <c r="D15" s="8">
        <v>0</v>
      </c>
      <c r="E15" s="8">
        <v>0</v>
      </c>
      <c r="F15" s="8">
        <v>0</v>
      </c>
      <c r="G15" s="10">
        <v>0</v>
      </c>
      <c r="H15" s="8">
        <v>140</v>
      </c>
      <c r="I15" s="8">
        <v>0</v>
      </c>
      <c r="J15" s="3">
        <f>D15+E15+F15+G15+H15+I15</f>
        <v>140</v>
      </c>
      <c r="K15" s="10">
        <f>J15/C15*100</f>
        <v>100</v>
      </c>
      <c r="L15" s="8">
        <v>0</v>
      </c>
      <c r="M15" s="8">
        <v>0</v>
      </c>
      <c r="N15" s="8">
        <v>523.14358000000004</v>
      </c>
      <c r="O15" s="8">
        <v>523.14358000000004</v>
      </c>
      <c r="P15" s="8"/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</row>
    <row r="16" spans="1:26" ht="84.75" customHeight="1" x14ac:dyDescent="0.3">
      <c r="A16" s="8">
        <v>2</v>
      </c>
      <c r="B16" s="5" t="s">
        <v>21</v>
      </c>
      <c r="C16" s="8">
        <v>300</v>
      </c>
      <c r="D16" s="8">
        <v>0</v>
      </c>
      <c r="E16" s="8">
        <v>0</v>
      </c>
      <c r="F16" s="8">
        <v>0</v>
      </c>
      <c r="G16" s="8">
        <v>0</v>
      </c>
      <c r="H16" s="8">
        <v>300</v>
      </c>
      <c r="I16" s="37">
        <v>0</v>
      </c>
      <c r="J16" s="3">
        <f>D16+E16+F16+G16+H16+I16</f>
        <v>300</v>
      </c>
      <c r="K16" s="10">
        <f>J16/C16*100</f>
        <v>100</v>
      </c>
      <c r="L16" s="8">
        <v>0</v>
      </c>
      <c r="M16" s="8">
        <v>0</v>
      </c>
      <c r="N16" s="8">
        <v>355.68977999999998</v>
      </c>
      <c r="O16" s="8">
        <v>355.68977999999998</v>
      </c>
      <c r="P16" s="8"/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</row>
    <row r="17" spans="1:26" ht="102.75" customHeight="1" x14ac:dyDescent="0.3">
      <c r="A17" s="8">
        <v>3</v>
      </c>
      <c r="B17" s="5" t="s">
        <v>35</v>
      </c>
      <c r="C17" s="31">
        <v>3721.2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3">
        <f>D17+E17+F17+G17+H17+I17</f>
        <v>0</v>
      </c>
      <c r="K17" s="10">
        <f>J17/C17*100</f>
        <v>0</v>
      </c>
      <c r="L17" s="8"/>
      <c r="M17" s="8"/>
      <c r="N17" s="8"/>
      <c r="O17" s="8"/>
      <c r="P17" s="8"/>
      <c r="Q17" s="8"/>
      <c r="R17" s="8">
        <v>4665.8</v>
      </c>
      <c r="S17" s="8"/>
      <c r="T17" s="16">
        <v>4665.8</v>
      </c>
      <c r="U17" s="17">
        <f>T17/C17*100</f>
        <v>125.38428463936367</v>
      </c>
      <c r="V17" s="8"/>
      <c r="W17" s="8"/>
      <c r="X17" s="8"/>
      <c r="Y17" s="8"/>
      <c r="Z17" s="8"/>
    </row>
    <row r="18" spans="1:26" ht="66.75" customHeight="1" x14ac:dyDescent="0.3">
      <c r="A18" s="8"/>
      <c r="B18" s="26"/>
      <c r="C18" s="27"/>
      <c r="D18" s="30" t="s">
        <v>45</v>
      </c>
      <c r="E18" s="27"/>
      <c r="F18" s="27"/>
      <c r="G18" s="27"/>
      <c r="H18" s="27"/>
      <c r="I18" s="27"/>
      <c r="J18" s="28"/>
      <c r="K18" s="29"/>
      <c r="L18" s="8"/>
      <c r="M18" s="8"/>
      <c r="N18" s="8"/>
      <c r="O18" s="8"/>
      <c r="P18" s="8"/>
      <c r="Q18" s="8"/>
      <c r="R18" s="8"/>
      <c r="S18" s="8"/>
      <c r="T18" s="16"/>
      <c r="U18" s="17"/>
      <c r="V18" s="8"/>
      <c r="W18" s="8"/>
      <c r="X18" s="8"/>
      <c r="Y18" s="8"/>
      <c r="Z18" s="8"/>
    </row>
    <row r="19" spans="1:26" ht="60" customHeight="1" x14ac:dyDescent="0.3">
      <c r="A19" s="8">
        <v>4</v>
      </c>
      <c r="B19" s="5" t="s">
        <v>36</v>
      </c>
      <c r="C19" s="8">
        <v>12749</v>
      </c>
      <c r="D19" s="8">
        <v>0</v>
      </c>
      <c r="E19" s="8">
        <v>0</v>
      </c>
      <c r="F19" s="8">
        <v>0</v>
      </c>
      <c r="G19" s="8">
        <v>0</v>
      </c>
      <c r="H19" s="37">
        <v>0</v>
      </c>
      <c r="I19" s="8">
        <v>179.7</v>
      </c>
      <c r="J19" s="3">
        <f>D19+E19+F19+G19+H19+I19</f>
        <v>179.7</v>
      </c>
      <c r="K19" s="10">
        <f>J19/C19*100</f>
        <v>1.4095223154757235</v>
      </c>
      <c r="L19" s="8"/>
      <c r="M19" s="8"/>
      <c r="N19" s="8"/>
      <c r="O19" s="8"/>
      <c r="P19" s="8"/>
      <c r="Q19" s="8">
        <v>17193.099999999999</v>
      </c>
      <c r="R19" s="8"/>
      <c r="S19" s="8"/>
      <c r="T19" s="8">
        <v>17193.099999999999</v>
      </c>
      <c r="U19" s="17">
        <f>T19/C19*100</f>
        <v>134.85842026825631</v>
      </c>
      <c r="V19" s="8"/>
      <c r="W19" s="8"/>
      <c r="X19" s="8"/>
      <c r="Y19" s="8"/>
      <c r="Z19" s="8"/>
    </row>
    <row r="20" spans="1:26" ht="20.25" x14ac:dyDescent="0.3">
      <c r="A20" s="61" t="s">
        <v>27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/>
    </row>
    <row r="21" spans="1:26" ht="20.25" x14ac:dyDescent="0.3">
      <c r="A21" s="54" t="s">
        <v>16</v>
      </c>
      <c r="B21" s="55"/>
      <c r="C21" s="4">
        <f>C23+C24</f>
        <v>139047.5</v>
      </c>
      <c r="D21" s="4">
        <f t="shared" ref="D21:Y21" si="2">D23+D24</f>
        <v>0</v>
      </c>
      <c r="E21" s="4">
        <f t="shared" si="2"/>
        <v>33069.9</v>
      </c>
      <c r="F21" s="4">
        <f t="shared" si="2"/>
        <v>0</v>
      </c>
      <c r="G21" s="4">
        <f t="shared" si="2"/>
        <v>0</v>
      </c>
      <c r="H21" s="4"/>
      <c r="I21" s="4">
        <f t="shared" si="2"/>
        <v>30506.82</v>
      </c>
      <c r="J21" s="4">
        <f t="shared" si="2"/>
        <v>78576.72</v>
      </c>
      <c r="K21" s="9">
        <f>J21/C21*100</f>
        <v>56.510703176971901</v>
      </c>
      <c r="L21" s="4">
        <f t="shared" si="2"/>
        <v>0</v>
      </c>
      <c r="M21" s="4">
        <f t="shared" si="2"/>
        <v>9780</v>
      </c>
      <c r="N21" s="4">
        <f t="shared" si="2"/>
        <v>0</v>
      </c>
      <c r="O21" s="4">
        <f t="shared" si="2"/>
        <v>9780</v>
      </c>
      <c r="P21" s="9">
        <f>O21/C21*100</f>
        <v>7.0335676657257418</v>
      </c>
      <c r="Q21" s="4">
        <f t="shared" si="2"/>
        <v>0</v>
      </c>
      <c r="R21" s="4">
        <f t="shared" si="2"/>
        <v>0</v>
      </c>
      <c r="S21" s="4">
        <f t="shared" si="2"/>
        <v>0</v>
      </c>
      <c r="T21" s="4">
        <f t="shared" si="2"/>
        <v>0</v>
      </c>
      <c r="U21" s="9">
        <f>T21/C21*100</f>
        <v>0</v>
      </c>
      <c r="V21" s="4">
        <f t="shared" si="2"/>
        <v>0</v>
      </c>
      <c r="W21" s="4">
        <f t="shared" si="2"/>
        <v>0</v>
      </c>
      <c r="X21" s="4">
        <f t="shared" si="2"/>
        <v>0</v>
      </c>
      <c r="Y21" s="4">
        <f t="shared" si="2"/>
        <v>0</v>
      </c>
      <c r="Z21" s="9">
        <f>Y21/C21*100</f>
        <v>0</v>
      </c>
    </row>
    <row r="22" spans="1:26" ht="20.25" x14ac:dyDescent="0.3">
      <c r="A22" s="61" t="s">
        <v>30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</row>
    <row r="23" spans="1:26" ht="189" customHeight="1" x14ac:dyDescent="0.3">
      <c r="A23" s="8">
        <v>1</v>
      </c>
      <c r="B23" s="18" t="s">
        <v>39</v>
      </c>
      <c r="C23" s="31">
        <v>139047.5</v>
      </c>
      <c r="D23" s="22">
        <v>0</v>
      </c>
      <c r="E23" s="8">
        <v>33069.9</v>
      </c>
      <c r="F23" s="8">
        <v>0</v>
      </c>
      <c r="G23" s="8">
        <v>0</v>
      </c>
      <c r="H23" s="8">
        <v>15000</v>
      </c>
      <c r="I23" s="34">
        <v>30506.82</v>
      </c>
      <c r="J23" s="3">
        <f>D23+E23+F23+G23+H23+I23</f>
        <v>78576.72</v>
      </c>
      <c r="K23" s="10">
        <f>J23/C23*100</f>
        <v>56.510703176971901</v>
      </c>
      <c r="L23" s="8">
        <v>0</v>
      </c>
      <c r="M23" s="8">
        <v>9780</v>
      </c>
      <c r="N23" s="8">
        <v>0</v>
      </c>
      <c r="O23" s="8">
        <v>9780</v>
      </c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</row>
    <row r="24" spans="1:26" ht="20.25" x14ac:dyDescent="0.3">
      <c r="A24" s="8"/>
      <c r="B24" s="5"/>
      <c r="C24" s="6"/>
      <c r="D24" s="6"/>
      <c r="E24" s="6"/>
      <c r="F24" s="6"/>
      <c r="G24" s="6"/>
      <c r="H24" s="6"/>
      <c r="I24" s="6"/>
      <c r="J24" s="7"/>
      <c r="K24" s="8"/>
      <c r="L24" s="8"/>
      <c r="M24" s="6"/>
      <c r="N24" s="6"/>
      <c r="O24" s="6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0.25" x14ac:dyDescent="0.3">
      <c r="A25" s="56" t="s">
        <v>22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8"/>
    </row>
    <row r="26" spans="1:26" ht="20.25" x14ac:dyDescent="0.3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</row>
    <row r="27" spans="1:26" ht="101.25" x14ac:dyDescent="0.3">
      <c r="A27" s="8">
        <v>1</v>
      </c>
      <c r="B27" s="5" t="s">
        <v>40</v>
      </c>
      <c r="C27" s="5">
        <v>1597.4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8">
        <v>0</v>
      </c>
      <c r="J27" s="3">
        <f>D27+E27+F27+G27+H27+I27</f>
        <v>0</v>
      </c>
      <c r="K27" s="10">
        <f>J27/C27*100</f>
        <v>0</v>
      </c>
      <c r="L27" s="8">
        <v>0</v>
      </c>
      <c r="M27" s="5">
        <v>0</v>
      </c>
      <c r="N27" s="5">
        <v>0</v>
      </c>
      <c r="O27" s="8">
        <v>0</v>
      </c>
      <c r="P27" s="8">
        <v>0</v>
      </c>
      <c r="Q27" s="5">
        <v>500</v>
      </c>
      <c r="R27" s="8">
        <v>550</v>
      </c>
      <c r="S27" s="5">
        <v>0</v>
      </c>
      <c r="T27" s="8">
        <f>Q27+R27+S27</f>
        <v>1050</v>
      </c>
      <c r="U27" s="5">
        <v>100</v>
      </c>
      <c r="V27" s="8">
        <v>0</v>
      </c>
      <c r="W27" s="5">
        <v>0</v>
      </c>
      <c r="X27" s="8">
        <v>0</v>
      </c>
      <c r="Y27" s="5">
        <v>0</v>
      </c>
      <c r="Z27" s="8">
        <v>100</v>
      </c>
    </row>
    <row r="28" spans="1:26" ht="20.25" x14ac:dyDescent="0.3">
      <c r="A28" s="8"/>
      <c r="B28" s="83"/>
      <c r="C28" s="84"/>
      <c r="D28" s="85" t="s">
        <v>48</v>
      </c>
      <c r="E28" s="86"/>
      <c r="F28" s="86"/>
      <c r="G28" s="86"/>
      <c r="H28" s="86"/>
      <c r="I28" s="86"/>
      <c r="J28" s="86"/>
      <c r="K28" s="87"/>
      <c r="L28" s="27"/>
      <c r="M28" s="32"/>
      <c r="N28" s="32"/>
      <c r="O28" s="27"/>
      <c r="P28" s="27"/>
      <c r="Q28" s="32"/>
      <c r="R28" s="27"/>
      <c r="S28" s="32"/>
      <c r="T28" s="27"/>
      <c r="U28" s="32"/>
      <c r="V28" s="27"/>
      <c r="W28" s="32"/>
      <c r="X28" s="27"/>
      <c r="Y28" s="32"/>
      <c r="Z28" s="33"/>
    </row>
    <row r="29" spans="1:26" ht="81" x14ac:dyDescent="0.3">
      <c r="A29" s="8">
        <v>2</v>
      </c>
      <c r="B29" s="5" t="s">
        <v>47</v>
      </c>
      <c r="C29" s="50">
        <v>715.9</v>
      </c>
      <c r="D29" s="5">
        <v>0</v>
      </c>
      <c r="E29" s="5">
        <v>260.85000000000002</v>
      </c>
      <c r="F29" s="5">
        <v>0</v>
      </c>
      <c r="G29" s="5">
        <v>319.10000000000002</v>
      </c>
      <c r="H29" s="5">
        <v>0</v>
      </c>
      <c r="I29" s="8">
        <v>0</v>
      </c>
      <c r="J29" s="3">
        <f>D29+E29+F29+G29+H29+I29</f>
        <v>579.95000000000005</v>
      </c>
      <c r="K29" s="10">
        <f>J29/C29*100</f>
        <v>81.009917586255071</v>
      </c>
      <c r="L29" s="27"/>
      <c r="M29" s="32"/>
      <c r="N29" s="32"/>
      <c r="O29" s="27"/>
      <c r="P29" s="27"/>
      <c r="Q29" s="32"/>
      <c r="R29" s="27"/>
      <c r="S29" s="32"/>
      <c r="T29" s="27"/>
      <c r="U29" s="32"/>
      <c r="V29" s="27"/>
      <c r="W29" s="32"/>
      <c r="X29" s="27"/>
      <c r="Y29" s="32"/>
      <c r="Z29" s="33"/>
    </row>
    <row r="30" spans="1:26" ht="20.25" x14ac:dyDescent="0.3">
      <c r="A30" s="56" t="s">
        <v>42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</row>
    <row r="31" spans="1:26" ht="20.25" x14ac:dyDescent="0.3">
      <c r="A31" s="54" t="s">
        <v>16</v>
      </c>
      <c r="B31" s="55"/>
      <c r="C31" s="4">
        <f>C32+C33+C34</f>
        <v>11331.47</v>
      </c>
      <c r="D31" s="4">
        <f t="shared" ref="D31:J31" si="3">D33+D34</f>
        <v>0</v>
      </c>
      <c r="E31" s="4">
        <f t="shared" si="3"/>
        <v>0</v>
      </c>
      <c r="F31" s="4">
        <f t="shared" si="3"/>
        <v>0</v>
      </c>
      <c r="G31" s="4">
        <f t="shared" si="3"/>
        <v>187</v>
      </c>
      <c r="H31" s="4"/>
      <c r="I31" s="4">
        <f t="shared" si="3"/>
        <v>0</v>
      </c>
      <c r="J31" s="4">
        <f t="shared" si="3"/>
        <v>187</v>
      </c>
      <c r="K31" s="9">
        <f>J31/C31*100</f>
        <v>1.6502713240206259</v>
      </c>
      <c r="L31" s="4">
        <f>L33+L34</f>
        <v>0</v>
      </c>
      <c r="M31" s="4">
        <f>M33+M34</f>
        <v>0</v>
      </c>
      <c r="N31" s="4">
        <f>N33+N34</f>
        <v>0</v>
      </c>
      <c r="O31" s="4">
        <f>O33+O34</f>
        <v>0</v>
      </c>
      <c r="P31" s="9">
        <f>O31/C31*100</f>
        <v>0</v>
      </c>
      <c r="Q31" s="4">
        <f>Q33+Q34</f>
        <v>0</v>
      </c>
      <c r="R31" s="4">
        <f>R33+R34</f>
        <v>0</v>
      </c>
      <c r="S31" s="4">
        <f>S33+S34</f>
        <v>0</v>
      </c>
      <c r="T31" s="4">
        <f>T33+T34</f>
        <v>146800</v>
      </c>
      <c r="U31" s="9">
        <f>T31/C31*100</f>
        <v>1295.5071142579031</v>
      </c>
      <c r="V31" s="4">
        <f>V33+V34</f>
        <v>0</v>
      </c>
      <c r="W31" s="4">
        <f>W33+W34</f>
        <v>0</v>
      </c>
      <c r="X31" s="4">
        <f>X33+X34</f>
        <v>0</v>
      </c>
      <c r="Y31" s="4">
        <f>Y33+Y34</f>
        <v>0</v>
      </c>
      <c r="Z31" s="9">
        <f>Y31/C31*100</f>
        <v>0</v>
      </c>
    </row>
    <row r="32" spans="1:26" ht="20.25" x14ac:dyDescent="0.3">
      <c r="A32" s="6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9"/>
    </row>
    <row r="33" spans="1:26" ht="122.25" x14ac:dyDescent="0.35">
      <c r="A33" s="12">
        <v>1</v>
      </c>
      <c r="B33" s="5" t="s">
        <v>43</v>
      </c>
      <c r="C33" s="23">
        <v>11331.47</v>
      </c>
      <c r="D33" s="35">
        <v>0</v>
      </c>
      <c r="E33" s="35">
        <v>0</v>
      </c>
      <c r="F33" s="35">
        <v>0</v>
      </c>
      <c r="G33" s="35">
        <v>187</v>
      </c>
      <c r="H33" s="35">
        <v>0</v>
      </c>
      <c r="I33" s="36">
        <v>0</v>
      </c>
      <c r="J33" s="3">
        <f>D33+E33+F33+G33+H33+I33</f>
        <v>187</v>
      </c>
      <c r="K33" s="15">
        <f>J33/C33*100</f>
        <v>1.6502713240206259</v>
      </c>
      <c r="L33" s="12"/>
      <c r="M33" s="12"/>
      <c r="N33" s="12"/>
      <c r="O33" s="12"/>
      <c r="P33" s="12"/>
      <c r="Q33" s="12"/>
      <c r="R33" s="12"/>
      <c r="S33" s="12"/>
      <c r="T33" s="8">
        <v>146800</v>
      </c>
      <c r="U33" s="12"/>
      <c r="V33" s="12"/>
      <c r="W33" s="12"/>
      <c r="X33" s="12"/>
      <c r="Y33" s="12"/>
      <c r="Z33" s="12"/>
    </row>
    <row r="34" spans="1:26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6" spans="1:26" ht="39.75" customHeight="1" x14ac:dyDescent="0.3">
      <c r="A36" s="80" t="s">
        <v>41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2"/>
    </row>
    <row r="37" spans="1:26" ht="21" thickBot="1" x14ac:dyDescent="0.35">
      <c r="A37" s="54" t="s">
        <v>28</v>
      </c>
      <c r="B37" s="55"/>
      <c r="C37" s="4">
        <f>C38+C39+C40</f>
        <v>504011.06</v>
      </c>
      <c r="D37" s="4">
        <f t="shared" ref="D37:G37" si="4">D39+D40</f>
        <v>0</v>
      </c>
      <c r="E37" s="4">
        <f t="shared" si="4"/>
        <v>111607</v>
      </c>
      <c r="F37" s="4">
        <f t="shared" si="4"/>
        <v>0</v>
      </c>
      <c r="G37" s="4">
        <f t="shared" si="4"/>
        <v>0</v>
      </c>
      <c r="H37" s="4"/>
      <c r="I37" s="4">
        <f>I38+I39</f>
        <v>0</v>
      </c>
      <c r="J37" s="4">
        <f>J38+J39</f>
        <v>151207</v>
      </c>
      <c r="K37" s="9">
        <f>J37/C37*100</f>
        <v>30.000730539524273</v>
      </c>
      <c r="L37" s="4">
        <f>L38</f>
        <v>0</v>
      </c>
      <c r="M37" s="4">
        <f t="shared" ref="M37:O37" si="5">M38</f>
        <v>0</v>
      </c>
      <c r="N37" s="4">
        <f t="shared" si="5"/>
        <v>0</v>
      </c>
      <c r="O37" s="4">
        <f t="shared" si="5"/>
        <v>0</v>
      </c>
      <c r="P37" s="9">
        <f>O37/C37*100</f>
        <v>0</v>
      </c>
      <c r="Q37" s="4">
        <f>Q38</f>
        <v>0</v>
      </c>
      <c r="R37" s="4">
        <f t="shared" ref="R37:T37" si="6">R38</f>
        <v>0</v>
      </c>
      <c r="S37" s="4">
        <f t="shared" si="6"/>
        <v>0</v>
      </c>
      <c r="T37" s="4">
        <f t="shared" si="6"/>
        <v>0</v>
      </c>
      <c r="U37" s="9">
        <f>T37/C37*100</f>
        <v>0</v>
      </c>
      <c r="V37" s="4">
        <f>V38</f>
        <v>0</v>
      </c>
      <c r="W37" s="4">
        <f t="shared" ref="W37:Y37" si="7">W38</f>
        <v>0</v>
      </c>
      <c r="X37" s="4">
        <f t="shared" si="7"/>
        <v>0</v>
      </c>
      <c r="Y37" s="4">
        <f t="shared" si="7"/>
        <v>0</v>
      </c>
      <c r="Z37" s="9">
        <f>Y37/C37*100</f>
        <v>0</v>
      </c>
    </row>
    <row r="38" spans="1:26" ht="89.25" customHeight="1" x14ac:dyDescent="0.35">
      <c r="A38" s="38">
        <v>1</v>
      </c>
      <c r="B38" s="25" t="s">
        <v>44</v>
      </c>
      <c r="C38" s="39">
        <v>132000</v>
      </c>
      <c r="D38" s="38"/>
      <c r="E38" s="38">
        <v>39600</v>
      </c>
      <c r="F38" s="39"/>
      <c r="G38" s="40"/>
      <c r="H38" s="40">
        <v>0</v>
      </c>
      <c r="I38" s="40">
        <v>0</v>
      </c>
      <c r="J38" s="3">
        <f>D38+E38+F38+G38+H38+I38</f>
        <v>39600</v>
      </c>
      <c r="K38" s="38">
        <f>J38/C38*100</f>
        <v>30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</row>
    <row r="39" spans="1:26" ht="80.25" x14ac:dyDescent="0.35">
      <c r="A39" s="12">
        <v>2</v>
      </c>
      <c r="B39" s="41" t="s">
        <v>49</v>
      </c>
      <c r="C39" s="20">
        <v>372011.06</v>
      </c>
      <c r="D39" s="12"/>
      <c r="E39" s="48">
        <v>111607</v>
      </c>
      <c r="F39" s="12"/>
      <c r="G39" s="12"/>
      <c r="H39" s="19">
        <v>0</v>
      </c>
      <c r="I39" s="12">
        <v>0</v>
      </c>
      <c r="J39" s="49">
        <f>D39+E39+F39+G39+H39+I39</f>
        <v>111607</v>
      </c>
      <c r="K39" s="38">
        <f>J39/C39*100</f>
        <v>30.000989755519637</v>
      </c>
    </row>
    <row r="40" spans="1:26" ht="9.75" customHeight="1" x14ac:dyDescent="0.3">
      <c r="B40" s="20"/>
      <c r="C40" s="20"/>
      <c r="D40" s="20"/>
      <c r="E40" s="20"/>
      <c r="F40" s="20"/>
      <c r="G40" s="20"/>
      <c r="H40" s="20"/>
      <c r="I40" s="20"/>
    </row>
    <row r="41" spans="1:26" ht="53.25" customHeight="1" x14ac:dyDescent="0.3">
      <c r="B41" s="51" t="s">
        <v>37</v>
      </c>
      <c r="C41" s="51"/>
      <c r="D41" s="20"/>
      <c r="E41" s="20"/>
      <c r="F41" s="20"/>
      <c r="G41" s="20"/>
      <c r="H41" s="20"/>
      <c r="I41" s="21" t="s">
        <v>38</v>
      </c>
    </row>
    <row r="42" spans="1:26" ht="18.75" x14ac:dyDescent="0.3">
      <c r="B42" s="20"/>
      <c r="C42" s="20"/>
      <c r="D42" s="20"/>
      <c r="E42" s="20"/>
      <c r="F42" s="20"/>
      <c r="G42" s="20"/>
      <c r="H42" s="20"/>
      <c r="I42" s="20"/>
    </row>
    <row r="43" spans="1:26" ht="52.5" customHeight="1" x14ac:dyDescent="0.3">
      <c r="B43" s="51" t="s">
        <v>31</v>
      </c>
      <c r="C43" s="51"/>
      <c r="D43" s="20"/>
      <c r="E43" s="20"/>
      <c r="F43" s="20"/>
      <c r="G43" s="20"/>
      <c r="H43" s="20"/>
      <c r="I43" s="21" t="s">
        <v>32</v>
      </c>
    </row>
  </sheetData>
  <mergeCells count="41">
    <mergeCell ref="A8:Z8"/>
    <mergeCell ref="A37:B37"/>
    <mergeCell ref="A32:Z32"/>
    <mergeCell ref="A22:Z22"/>
    <mergeCell ref="A30:Z30"/>
    <mergeCell ref="A31:B31"/>
    <mergeCell ref="A36:Z36"/>
    <mergeCell ref="A25:Z25"/>
    <mergeCell ref="A26:Z26"/>
    <mergeCell ref="B28:C28"/>
    <mergeCell ref="D28:K28"/>
    <mergeCell ref="A4:Z4"/>
    <mergeCell ref="U5:U6"/>
    <mergeCell ref="V5:X5"/>
    <mergeCell ref="Y5:Y6"/>
    <mergeCell ref="Z5:Z6"/>
    <mergeCell ref="T5:T6"/>
    <mergeCell ref="D5:G5"/>
    <mergeCell ref="L5:N5"/>
    <mergeCell ref="O5:O6"/>
    <mergeCell ref="P5:P6"/>
    <mergeCell ref="Q5:S5"/>
    <mergeCell ref="A5:A6"/>
    <mergeCell ref="B5:B6"/>
    <mergeCell ref="K5:K6"/>
    <mergeCell ref="B43:C43"/>
    <mergeCell ref="J1:K1"/>
    <mergeCell ref="J2:K2"/>
    <mergeCell ref="J3:K3"/>
    <mergeCell ref="B41:C41"/>
    <mergeCell ref="A21:B21"/>
    <mergeCell ref="A12:Z12"/>
    <mergeCell ref="A9:Z9"/>
    <mergeCell ref="A7:B7"/>
    <mergeCell ref="A14:Z14"/>
    <mergeCell ref="A13:B13"/>
    <mergeCell ref="A20:Z20"/>
    <mergeCell ref="J5:J6"/>
    <mergeCell ref="X1:Z1"/>
    <mergeCell ref="X2:Z2"/>
    <mergeCell ref="W3:Z3"/>
  </mergeCells>
  <pageMargins left="0.25" right="0.25" top="0.75" bottom="0.75" header="0.3" footer="0.3"/>
  <pageSetup paperSize="9" scale="49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9"/>
  <sheetViews>
    <sheetView workbookViewId="0">
      <selection activeCell="B2" sqref="B2:D30"/>
    </sheetView>
  </sheetViews>
  <sheetFormatPr defaultRowHeight="15" x14ac:dyDescent="0.25"/>
  <cols>
    <col min="3" max="3" width="17.5703125" customWidth="1"/>
    <col min="4" max="4" width="11.7109375" customWidth="1"/>
  </cols>
  <sheetData>
    <row r="2" spans="2:4" x14ac:dyDescent="0.25">
      <c r="B2">
        <v>2</v>
      </c>
      <c r="C2">
        <v>33069900</v>
      </c>
      <c r="D2">
        <v>33069900</v>
      </c>
    </row>
    <row r="3" spans="2:4" x14ac:dyDescent="0.25">
      <c r="B3">
        <v>5</v>
      </c>
      <c r="C3">
        <v>9931846.2699999996</v>
      </c>
      <c r="D3">
        <v>15000000</v>
      </c>
    </row>
    <row r="4" spans="2:4" x14ac:dyDescent="0.25">
      <c r="C4">
        <v>5068153.7300000004</v>
      </c>
    </row>
    <row r="5" spans="2:4" x14ac:dyDescent="0.25">
      <c r="B5">
        <v>6</v>
      </c>
      <c r="C5">
        <v>4954136.1900000004</v>
      </c>
    </row>
    <row r="6" spans="2:4" x14ac:dyDescent="0.25">
      <c r="C6">
        <v>114017.54</v>
      </c>
      <c r="D6">
        <v>35068153.729999997</v>
      </c>
    </row>
    <row r="7" spans="2:4" x14ac:dyDescent="0.25">
      <c r="C7">
        <v>15000000</v>
      </c>
    </row>
    <row r="8" spans="2:4" x14ac:dyDescent="0.25">
      <c r="C8">
        <v>15000000</v>
      </c>
    </row>
    <row r="9" spans="2:4" x14ac:dyDescent="0.25">
      <c r="B9">
        <v>7</v>
      </c>
      <c r="C9">
        <v>6092110.6600000001</v>
      </c>
    </row>
    <row r="10" spans="2:4" x14ac:dyDescent="0.25">
      <c r="C10">
        <v>572751.06999999995</v>
      </c>
    </row>
    <row r="11" spans="2:4" x14ac:dyDescent="0.25">
      <c r="C11">
        <v>1451666.9</v>
      </c>
      <c r="D11">
        <v>9038871.1600000001</v>
      </c>
    </row>
    <row r="12" spans="2:4" x14ac:dyDescent="0.25">
      <c r="C12">
        <v>312046.61</v>
      </c>
    </row>
    <row r="13" spans="2:4" x14ac:dyDescent="0.25">
      <c r="C13">
        <v>610295.92000000004</v>
      </c>
    </row>
    <row r="14" spans="2:4" x14ac:dyDescent="0.25">
      <c r="B14">
        <v>8</v>
      </c>
      <c r="C14">
        <v>2512802.62</v>
      </c>
    </row>
    <row r="15" spans="2:4" x14ac:dyDescent="0.25">
      <c r="C15">
        <v>444853.29</v>
      </c>
    </row>
    <row r="16" spans="2:4" x14ac:dyDescent="0.25">
      <c r="C16">
        <v>67550.05</v>
      </c>
      <c r="D16">
        <v>14703221.68</v>
      </c>
    </row>
    <row r="17" spans="2:4" x14ac:dyDescent="0.25">
      <c r="C17">
        <v>572751.06999999995</v>
      </c>
    </row>
    <row r="18" spans="2:4" x14ac:dyDescent="0.25">
      <c r="C18">
        <v>81964.649999999994</v>
      </c>
    </row>
    <row r="19" spans="2:4" x14ac:dyDescent="0.25">
      <c r="C19">
        <v>6439819.9400000004</v>
      </c>
    </row>
    <row r="20" spans="2:4" x14ac:dyDescent="0.25">
      <c r="C20">
        <v>4583480.0599999996</v>
      </c>
    </row>
    <row r="21" spans="2:4" x14ac:dyDescent="0.25">
      <c r="B21">
        <v>10</v>
      </c>
      <c r="C21">
        <v>2381.0300000000002</v>
      </c>
    </row>
    <row r="22" spans="2:4" x14ac:dyDescent="0.25">
      <c r="C22">
        <v>89779.76</v>
      </c>
      <c r="D22">
        <v>14376153.43</v>
      </c>
    </row>
    <row r="23" spans="2:4" x14ac:dyDescent="0.25">
      <c r="C23">
        <v>9454842.3499999996</v>
      </c>
    </row>
    <row r="24" spans="2:4" x14ac:dyDescent="0.25">
      <c r="C24">
        <v>357156.96</v>
      </c>
    </row>
    <row r="25" spans="2:4" x14ac:dyDescent="0.25">
      <c r="C25">
        <v>12923.02</v>
      </c>
    </row>
    <row r="26" spans="2:4" x14ac:dyDescent="0.25">
      <c r="C26">
        <v>13015.26</v>
      </c>
    </row>
    <row r="27" spans="2:4" x14ac:dyDescent="0.25">
      <c r="C27">
        <v>404055.84</v>
      </c>
    </row>
    <row r="28" spans="2:4" x14ac:dyDescent="0.25">
      <c r="C28">
        <v>3949604.15</v>
      </c>
    </row>
    <row r="29" spans="2:4" x14ac:dyDescent="0.25">
      <c r="C29">
        <v>92395.06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it</cp:lastModifiedBy>
  <cp:revision>9</cp:revision>
  <cp:lastPrinted>2025-01-30T10:54:24Z</cp:lastPrinted>
  <dcterms:created xsi:type="dcterms:W3CDTF">2019-02-07T14:51:34Z</dcterms:created>
  <dcterms:modified xsi:type="dcterms:W3CDTF">2025-01-30T13:20:36Z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