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!РАЗМЕЩЕНИЕ\"/>
    </mc:Choice>
  </mc:AlternateContent>
  <xr:revisionPtr revIDLastSave="0" documentId="8_{0FEDCD1C-AEA5-4BC1-BD24-47DF18C9C83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график" sheetId="2" r:id="rId1"/>
    <sheet name="Лист1" sheetId="3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2" l="1"/>
  <c r="P37" i="2"/>
  <c r="P36" i="2"/>
  <c r="P32" i="2"/>
  <c r="P30" i="2"/>
  <c r="P26" i="2"/>
  <c r="P22" i="2"/>
  <c r="P20" i="2"/>
  <c r="P19" i="2"/>
  <c r="P18" i="2"/>
  <c r="P17" i="2"/>
  <c r="P16" i="2"/>
  <c r="P12" i="2"/>
  <c r="P11" i="2"/>
  <c r="P10" i="2" s="1"/>
  <c r="P14" i="2" l="1"/>
  <c r="Q10" i="2"/>
  <c r="C14" i="2"/>
  <c r="Q19" i="2"/>
  <c r="Q18" i="2"/>
  <c r="Q37" i="2" l="1"/>
  <c r="Q32" i="2" l="1"/>
  <c r="Q12" i="2"/>
  <c r="Q36" i="2" l="1"/>
  <c r="C34" i="2" l="1"/>
  <c r="Q26" i="2" l="1"/>
  <c r="Q22" i="2"/>
  <c r="Q20" i="2"/>
  <c r="Q17" i="2"/>
  <c r="Q16" i="2"/>
  <c r="Q30" i="2" l="1"/>
  <c r="U11" i="2" l="1"/>
  <c r="AA11" i="2"/>
  <c r="Q11" i="2" l="1"/>
  <c r="V11" i="2"/>
  <c r="AA22" i="2"/>
  <c r="AA20" i="2"/>
  <c r="Z30" i="2" l="1"/>
  <c r="AE14" i="2" l="1"/>
  <c r="AD14" i="2"/>
  <c r="AC14" i="2"/>
  <c r="AB14" i="2"/>
  <c r="Z14" i="2"/>
  <c r="Y14" i="2"/>
  <c r="X14" i="2"/>
  <c r="W14" i="2"/>
  <c r="U14" i="2"/>
  <c r="T14" i="2"/>
  <c r="S14" i="2"/>
  <c r="R14" i="2"/>
  <c r="D14" i="2"/>
  <c r="E14" i="2"/>
  <c r="F14" i="2"/>
  <c r="G14" i="2"/>
  <c r="AE24" i="2"/>
  <c r="AD24" i="2"/>
  <c r="AC24" i="2"/>
  <c r="AB24" i="2"/>
  <c r="Z24" i="2"/>
  <c r="Y24" i="2"/>
  <c r="X24" i="2"/>
  <c r="W24" i="2"/>
  <c r="U24" i="2"/>
  <c r="T24" i="2"/>
  <c r="S24" i="2"/>
  <c r="R24" i="2"/>
  <c r="D24" i="2"/>
  <c r="E24" i="2"/>
  <c r="F24" i="2"/>
  <c r="G24" i="2"/>
  <c r="I24" i="2"/>
  <c r="C24" i="2"/>
  <c r="P24" i="2" l="1"/>
  <c r="Q14" i="2"/>
  <c r="V24" i="2"/>
  <c r="AA24" i="2"/>
  <c r="AA14" i="2"/>
  <c r="AF24" i="2"/>
  <c r="V14" i="2"/>
  <c r="AF14" i="2"/>
  <c r="AE34" i="2"/>
  <c r="AF34" i="2" s="1"/>
  <c r="AD34" i="2"/>
  <c r="AD7" i="2" s="1"/>
  <c r="AC34" i="2"/>
  <c r="AC7" i="2" s="1"/>
  <c r="AB34" i="2"/>
  <c r="Z34" i="2"/>
  <c r="AA34" i="2" s="1"/>
  <c r="Y34" i="2"/>
  <c r="X34" i="2"/>
  <c r="W34" i="2"/>
  <c r="U34" i="2"/>
  <c r="V34" i="2" s="1"/>
  <c r="T34" i="2"/>
  <c r="T7" i="2" s="1"/>
  <c r="S34" i="2"/>
  <c r="S7" i="2" s="1"/>
  <c r="R34" i="2"/>
  <c r="I34" i="2"/>
  <c r="G34" i="2"/>
  <c r="F34" i="2"/>
  <c r="E34" i="2"/>
  <c r="D34" i="2"/>
  <c r="P34" i="2" l="1"/>
  <c r="Q34" i="2" s="1"/>
  <c r="P7" i="2"/>
  <c r="Q7" i="2" s="1"/>
  <c r="AE7" i="2"/>
  <c r="U7" i="2"/>
  <c r="Q24" i="2" l="1"/>
  <c r="R7" i="2" l="1"/>
  <c r="W7" i="2"/>
  <c r="X7" i="2"/>
  <c r="Y7" i="2"/>
  <c r="AB7" i="2"/>
  <c r="AF7" i="2" l="1"/>
  <c r="Z7" i="2"/>
  <c r="V7" i="2" l="1"/>
  <c r="AA7" i="2"/>
</calcChain>
</file>

<file path=xl/sharedStrings.xml><?xml version="1.0" encoding="utf-8"?>
<sst xmlns="http://schemas.openxmlformats.org/spreadsheetml/2006/main" count="74" uniqueCount="63">
  <si>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</si>
  <si>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</si>
  <si>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</si>
  <si>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</si>
  <si>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</si>
  <si>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</si>
  <si>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</si>
  <si>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</si>
  <si>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</si>
  <si>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</si>
  <si>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</si>
  <si>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</si>
  <si>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</si>
  <si>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</si>
  <si>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</si>
  <si>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</si>
  <si>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</si>
  <si>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</si>
  <si>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</si>
  <si>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</si>
  <si>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</si>
  <si>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</si>
  <si>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</si>
  <si>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</si>
  <si>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</si>
  <si>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</si>
  <si>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</si>
  <si>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</si>
  <si>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</si>
  <si>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</si>
  <si>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</si>
  <si>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</si>
  <si>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</si>
  <si>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</si>
  <si>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</si>
  <si>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</si>
  <si>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</si>
  <si>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</si>
  <si>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</si>
  <si>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</si>
  <si>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Региональный проект "Дорога к дому всей семьей"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</si>
  <si>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</si>
  <si>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</si>
  <si>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</si>
  <si>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июнь</t>
  </si>
  <si>
    <t>январь</t>
  </si>
  <si>
    <t>февраль</t>
  </si>
  <si>
    <t>март</t>
  </si>
  <si>
    <t>апрель</t>
  </si>
  <si>
    <t>май</t>
  </si>
  <si>
    <t>График освоения средств в рамках национальных проектов за 2024 года</t>
  </si>
  <si>
    <t>август</t>
  </si>
  <si>
    <t>сентябрь</t>
  </si>
  <si>
    <t>октябрь</t>
  </si>
  <si>
    <t>ноябрь</t>
  </si>
  <si>
    <t>декабрь</t>
  </si>
  <si>
    <t>Строительство жилого дома блокированной застройки в с.Бурнак , ул. Парковая Жердевского муниципального округа</t>
  </si>
  <si>
    <t>июль</t>
  </si>
  <si>
    <t>Устройство детской площадки ул.Чкалова, в р-не д.7-9</t>
  </si>
  <si>
    <t>МАФ, овсещение дворы 2024</t>
  </si>
  <si>
    <t>Региональный проект "Цифровая культура"</t>
  </si>
  <si>
    <t>Кассовое освоение на 01.01.2025</t>
  </si>
  <si>
    <t>Согласовано начальник финансового управления Жердевского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</si>
</sst>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5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5" fontId="4" fillId="2" borderId="1" xfId="0" applyNumberFormat="1" applyFont="1" applyFill="1" applyBorder="1"/>
    <xf numFmtId="165" fontId="4" fillId="2" borderId="2" xfId="0" applyNumberFormat="1" applyFont="1" applyFill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165" fontId="3" fillId="0" borderId="2" xfId="0" applyNumberFormat="1" applyFont="1" applyBorder="1"/>
    <xf numFmtId="0" fontId="3" fillId="0" borderId="2" xfId="0" applyFont="1" applyBorder="1"/>
    <xf numFmtId="0" fontId="4" fillId="2" borderId="2" xfId="0" applyFont="1" applyFill="1" applyBorder="1"/>
    <xf numFmtId="166" fontId="3" fillId="0" borderId="2" xfId="0" applyNumberFormat="1" applyFont="1" applyBorder="1"/>
    <xf numFmtId="0" fontId="3" fillId="0" borderId="0" xfId="0" applyFont="1"/>
    <xf numFmtId="0" fontId="0" fillId="0" borderId="2" xfId="0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0" fontId="1" fillId="0" borderId="2" xfId="0" applyFont="1" applyBorder="1"/>
    <xf numFmtId="167" fontId="3" fillId="4" borderId="2" xfId="0" applyNumberFormat="1" applyFont="1" applyFill="1" applyBorder="1"/>
    <xf numFmtId="0" fontId="3" fillId="4" borderId="2" xfId="0" applyFont="1" applyFill="1" applyBorder="1"/>
    <xf numFmtId="0" fontId="7" fillId="0" borderId="2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165" fontId="4" fillId="2" borderId="6" xfId="0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4" xfId="0" applyFont="1" applyBorder="1"/>
    <xf numFmtId="165" fontId="4" fillId="2" borderId="4" xfId="0" applyNumberFormat="1" applyFont="1" applyFill="1" applyBorder="1"/>
    <xf numFmtId="166" fontId="3" fillId="0" borderId="3" xfId="0" applyNumberFormat="1" applyFont="1" applyBorder="1"/>
    <xf numFmtId="0" fontId="4" fillId="0" borderId="4" xfId="0" applyFont="1" applyBorder="1"/>
    <xf numFmtId="0" fontId="3" fillId="0" borderId="4" xfId="0" applyFont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2" xfId="0" applyNumberFormat="1" applyFont="1" applyBorder="1"/>
    <xf numFmtId="0" fontId="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6" fontId="11" fillId="0" borderId="2" xfId="0" applyNumberFormat="1" applyFont="1" applyBorder="1"/>
    <xf numFmtId="165" fontId="12" fillId="2" borderId="1" xfId="0" applyNumberFormat="1" applyFont="1" applyFill="1" applyBorder="1"/>
    <xf numFmtId="0" fontId="11" fillId="0" borderId="2" xfId="0" applyFont="1" applyBorder="1"/>
    <xf numFmtId="0" fontId="13" fillId="0" borderId="2" xfId="0" applyFont="1" applyBorder="1"/>
    <xf numFmtId="4" fontId="11" fillId="0" borderId="2" xfId="0" applyNumberFormat="1" applyFont="1" applyBorder="1"/>
    <xf numFmtId="4" fontId="11" fillId="0" borderId="0" xfId="0" applyNumberFormat="1" applyFont="1"/>
    <xf numFmtId="0" fontId="13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/>
    </xf>
    <xf numFmtId="1" fontId="11" fillId="0" borderId="2" xfId="0" applyNumberFormat="1" applyFont="1" applyBorder="1" applyAlignment="1">
      <alignment vertical="center"/>
    </xf>
    <xf numFmtId="0" fontId="14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7" xfId="0" applyFont="1" applyBorder="1" applyAlignment="1">
      <alignment wrapText="1"/>
    </xf>
    <xf numFmtId="0" fontId="9" fillId="0" borderId="4" xfId="0" applyFont="1" applyBorder="1"/>
    <xf numFmtId="0" fontId="9" fillId="0" borderId="3" xfId="0" applyFont="1" applyBorder="1"/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Excel Built-in Normal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2"/>
  <sheetViews>
    <sheetView tabSelected="1" topLeftCell="A4" zoomScale="73" zoomScaleNormal="73" workbookViewId="0">
      <pane xSplit="1" ySplit="7" topLeftCell="B35" activePane="bottomRight" state="frozen"/>
      <selection activeCell="A4" sqref="A4"/>
      <selection pane="topRight" activeCell="B4" sqref="B4"/>
      <selection pane="bottomLeft" activeCell="A11" sqref="A11"/>
      <selection pane="bottomRight" activeCell="A4" sqref="A4:AF4"/>
    </sheetView>
  </sheetViews>
  <sheetFormatPr defaultRowHeight="15" x14ac:dyDescent="0.25"/>
  <cols>
    <col min="1" max="1" width="5.28515625" customWidth="1"/>
    <col min="2" max="2" width="38.285156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5.28515625" customWidth="1"/>
    <col min="8" max="8" width="21" customWidth="1"/>
    <col min="9" max="15" width="17" customWidth="1"/>
    <col min="16" max="16" width="16.5703125" customWidth="1"/>
    <col min="17" max="17" width="16" customWidth="1"/>
    <col min="18" max="18" width="12.5703125" hidden="1" customWidth="1"/>
    <col min="19" max="19" width="14.5703125" hidden="1" customWidth="1"/>
    <col min="20" max="20" width="12.85546875" hidden="1" customWidth="1"/>
    <col min="21" max="21" width="14.85546875" hidden="1" customWidth="1"/>
    <col min="22" max="22" width="11.85546875" hidden="1" customWidth="1"/>
    <col min="23" max="23" width="16.7109375" hidden="1" customWidth="1"/>
    <col min="24" max="24" width="12.42578125" hidden="1" customWidth="1"/>
    <col min="25" max="25" width="12.140625" hidden="1" customWidth="1"/>
    <col min="26" max="26" width="17.140625" hidden="1" customWidth="1"/>
    <col min="27" max="27" width="9.85546875" hidden="1" customWidth="1"/>
    <col min="28" max="28" width="10.85546875" hidden="1" customWidth="1"/>
    <col min="29" max="29" width="10" hidden="1" customWidth="1"/>
    <col min="30" max="30" width="13.85546875" hidden="1" customWidth="1"/>
    <col min="31" max="31" width="15" hidden="1" customWidth="1"/>
    <col min="32" max="32" width="11.140625" hidden="1" customWidth="1"/>
    <col min="33" max="1034" width="8.7109375" customWidth="1"/>
  </cols>
  <sheetData>
    <row r="1" spans="1:32" ht="20.25" x14ac:dyDescent="0.3">
      <c r="P1" s="75"/>
      <c r="Q1" s="75"/>
      <c r="AC1" s="11"/>
      <c r="AD1" s="75" t="s">
        <v>23</v>
      </c>
      <c r="AE1" s="75"/>
      <c r="AF1" s="75"/>
    </row>
    <row r="2" spans="1:32" ht="20.25" x14ac:dyDescent="0.3">
      <c r="P2" s="75"/>
      <c r="Q2" s="75"/>
      <c r="AC2" s="11"/>
      <c r="AD2" s="75" t="s">
        <v>24</v>
      </c>
      <c r="AE2" s="75"/>
      <c r="AF2" s="75"/>
    </row>
    <row r="3" spans="1:32" ht="20.25" x14ac:dyDescent="0.3">
      <c r="P3" s="76"/>
      <c r="Q3" s="76"/>
      <c r="AC3" s="76" t="s">
        <v>25</v>
      </c>
      <c r="AD3" s="76"/>
      <c r="AE3" s="76"/>
      <c r="AF3" s="76"/>
    </row>
    <row r="4" spans="1:32" ht="67.5" customHeight="1" x14ac:dyDescent="0.25">
      <c r="A4" s="60" t="s">
        <v>50</v>
      </c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</row>
    <row r="5" spans="1:32" ht="78.75" customHeight="1" x14ac:dyDescent="0.25">
      <c r="A5" s="63" t="s">
        <v>0</v>
      </c>
      <c r="B5" s="70" t="s">
        <v>5</v>
      </c>
      <c r="C5" s="30" t="s">
        <v>31</v>
      </c>
      <c r="D5" s="68" t="s">
        <v>1</v>
      </c>
      <c r="E5" s="69"/>
      <c r="F5" s="69"/>
      <c r="G5" s="69"/>
      <c r="H5" s="69"/>
      <c r="I5" s="72"/>
      <c r="J5" s="72"/>
      <c r="K5" s="72"/>
      <c r="L5" s="72"/>
      <c r="M5" s="72"/>
      <c r="N5" s="72"/>
      <c r="O5" s="73"/>
      <c r="P5" s="84" t="s">
        <v>61</v>
      </c>
      <c r="Q5" s="63" t="s">
        <v>4</v>
      </c>
      <c r="R5" s="65" t="s">
        <v>1</v>
      </c>
      <c r="S5" s="66"/>
      <c r="T5" s="67"/>
      <c r="U5" s="63" t="s">
        <v>3</v>
      </c>
      <c r="V5" s="63" t="s">
        <v>4</v>
      </c>
      <c r="W5" s="65" t="s">
        <v>1</v>
      </c>
      <c r="X5" s="66"/>
      <c r="Y5" s="67"/>
      <c r="Z5" s="63" t="s">
        <v>3</v>
      </c>
      <c r="AA5" s="63" t="s">
        <v>4</v>
      </c>
      <c r="AB5" s="65" t="s">
        <v>1</v>
      </c>
      <c r="AC5" s="66"/>
      <c r="AD5" s="67"/>
      <c r="AE5" s="63" t="s">
        <v>3</v>
      </c>
      <c r="AF5" s="63" t="s">
        <v>4</v>
      </c>
    </row>
    <row r="6" spans="1:32" ht="20.25" x14ac:dyDescent="0.3">
      <c r="A6" s="64"/>
      <c r="B6" s="71"/>
      <c r="C6" s="1" t="s">
        <v>2</v>
      </c>
      <c r="D6" s="29" t="s">
        <v>45</v>
      </c>
      <c r="E6" s="29" t="s">
        <v>46</v>
      </c>
      <c r="F6" s="29" t="s">
        <v>47</v>
      </c>
      <c r="G6" s="31" t="s">
        <v>48</v>
      </c>
      <c r="H6" s="29" t="s">
        <v>49</v>
      </c>
      <c r="I6" s="33" t="s">
        <v>44</v>
      </c>
      <c r="J6" s="33" t="s">
        <v>57</v>
      </c>
      <c r="K6" s="33" t="s">
        <v>51</v>
      </c>
      <c r="L6" s="33" t="s">
        <v>52</v>
      </c>
      <c r="M6" s="33" t="s">
        <v>53</v>
      </c>
      <c r="N6" s="33" t="s">
        <v>54</v>
      </c>
      <c r="O6" s="33" t="s">
        <v>55</v>
      </c>
      <c r="P6" s="85"/>
      <c r="Q6" s="64"/>
      <c r="R6" s="2" t="s">
        <v>6</v>
      </c>
      <c r="S6" s="2" t="s">
        <v>7</v>
      </c>
      <c r="T6" s="2" t="s">
        <v>8</v>
      </c>
      <c r="U6" s="64"/>
      <c r="V6" s="64"/>
      <c r="W6" s="2" t="s">
        <v>9</v>
      </c>
      <c r="X6" s="2" t="s">
        <v>10</v>
      </c>
      <c r="Y6" s="2" t="s">
        <v>11</v>
      </c>
      <c r="Z6" s="64"/>
      <c r="AA6" s="64"/>
      <c r="AB6" s="2" t="s">
        <v>12</v>
      </c>
      <c r="AC6" s="2" t="s">
        <v>13</v>
      </c>
      <c r="AD6" s="2" t="s">
        <v>14</v>
      </c>
      <c r="AE6" s="64"/>
      <c r="AF6" s="64"/>
    </row>
    <row r="7" spans="1:32" ht="20.25" x14ac:dyDescent="0.3">
      <c r="A7" s="80" t="s">
        <v>15</v>
      </c>
      <c r="B7" s="81"/>
      <c r="C7" s="4"/>
      <c r="D7" s="4"/>
      <c r="E7" s="4"/>
      <c r="F7" s="4"/>
      <c r="G7" s="4"/>
      <c r="H7" s="21"/>
      <c r="I7" s="4"/>
      <c r="J7" s="4"/>
      <c r="K7" s="4"/>
      <c r="L7" s="4"/>
      <c r="M7" s="4"/>
      <c r="N7" s="4"/>
      <c r="O7" s="4"/>
      <c r="P7" s="3">
        <f>I7</f>
        <v>0</v>
      </c>
      <c r="Q7" s="10" t="e">
        <f>P7/C7*100</f>
        <v>#DIV/0!</v>
      </c>
      <c r="R7" s="13" t="e">
        <f>#REF!+R14+R24+#REF!+#REF!+R34</f>
        <v>#REF!</v>
      </c>
      <c r="S7" s="13" t="e">
        <f>#REF!+S14+S24+#REF!+#REF!+S34</f>
        <v>#REF!</v>
      </c>
      <c r="T7" s="13" t="e">
        <f>#REF!+T14+T24+#REF!+#REF!+T34</f>
        <v>#REF!</v>
      </c>
      <c r="U7" s="13" t="e">
        <f>#REF!+U14+U24+#REF!+#REF!+U34</f>
        <v>#REF!</v>
      </c>
      <c r="V7" s="14" t="e">
        <f>U7/C7*100</f>
        <v>#REF!</v>
      </c>
      <c r="W7" s="13" t="e">
        <f>#REF!+W14+W24+#REF!+#REF!+W34</f>
        <v>#REF!</v>
      </c>
      <c r="X7" s="13" t="e">
        <f>#REF!+X14+X24+#REF!+#REF!+X34</f>
        <v>#REF!</v>
      </c>
      <c r="Y7" s="13" t="e">
        <f>#REF!+Y14+Y24+#REF!+#REF!+Y34</f>
        <v>#REF!</v>
      </c>
      <c r="Z7" s="13" t="e">
        <f>#REF!+Z14+Z24+#REF!+#REF!+Z34</f>
        <v>#REF!</v>
      </c>
      <c r="AA7" s="14" t="e">
        <f>Z7/C7*100</f>
        <v>#REF!</v>
      </c>
      <c r="AB7" s="13" t="e">
        <f>#REF!+AB14+AB24+#REF!+#REF!+AB34</f>
        <v>#REF!</v>
      </c>
      <c r="AC7" s="13" t="e">
        <f>#REF!+AC14+AC24+#REF!+#REF!+AC34</f>
        <v>#REF!</v>
      </c>
      <c r="AD7" s="13" t="e">
        <f>#REF!+AD14+AD24+#REF!+#REF!+AD34</f>
        <v>#REF!</v>
      </c>
      <c r="AE7" s="13" t="e">
        <f>#REF!+AE14+AE24+#REF!+#REF!+AE34</f>
        <v>#REF!</v>
      </c>
      <c r="AF7" s="14" t="e">
        <f>AE7/W7*100</f>
        <v>#REF!</v>
      </c>
    </row>
    <row r="8" spans="1:32" ht="20.25" x14ac:dyDescent="0.3">
      <c r="A8" s="47" t="s">
        <v>17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</row>
    <row r="9" spans="1:32" ht="20.25" x14ac:dyDescent="0.3">
      <c r="A9" s="77" t="s">
        <v>60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9"/>
    </row>
    <row r="10" spans="1:32" ht="20.25" x14ac:dyDescent="0.3">
      <c r="A10" s="53" t="s">
        <v>16</v>
      </c>
      <c r="B10" s="54"/>
      <c r="C10" s="4">
        <f>C11+C12</f>
        <v>1123.4000000000001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>P11+P12</f>
        <v>1123.4000000000001</v>
      </c>
      <c r="Q10" s="10">
        <f>P10/C10*100</f>
        <v>100</v>
      </c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5"/>
    </row>
    <row r="11" spans="1:32" ht="61.5" x14ac:dyDescent="0.35">
      <c r="A11" s="2">
        <v>1</v>
      </c>
      <c r="B11" s="5" t="s">
        <v>30</v>
      </c>
      <c r="C11" s="36">
        <v>1021.4</v>
      </c>
      <c r="D11" s="36">
        <v>0</v>
      </c>
      <c r="E11" s="36">
        <v>0</v>
      </c>
      <c r="F11" s="36">
        <v>1021.4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7">
        <f>D11+E11+F11+G11+H11+I11+J11++K11+L11+M11+N11+O11</f>
        <v>1021.4</v>
      </c>
      <c r="Q11" s="10">
        <f>P11/C11*100</f>
        <v>100</v>
      </c>
      <c r="R11" s="10">
        <v>4549.1000000000004</v>
      </c>
      <c r="S11" s="10">
        <v>188.9</v>
      </c>
      <c r="T11" s="10"/>
      <c r="U11" s="10">
        <f>R11+S11</f>
        <v>4738</v>
      </c>
      <c r="V11" s="10">
        <f>U11/C11*100</f>
        <v>463.87311533189745</v>
      </c>
      <c r="W11" s="10">
        <v>850</v>
      </c>
      <c r="X11" s="10"/>
      <c r="Y11" s="10"/>
      <c r="Z11" s="10">
        <v>850</v>
      </c>
      <c r="AA11" s="10">
        <f>Z11/C11*100</f>
        <v>83.219111024084597</v>
      </c>
      <c r="AB11" s="10"/>
      <c r="AC11" s="8"/>
      <c r="AD11" s="8"/>
      <c r="AE11" s="8"/>
      <c r="AF11" s="8"/>
    </row>
    <row r="12" spans="1:32" ht="122.25" x14ac:dyDescent="0.35">
      <c r="A12" s="8">
        <v>2</v>
      </c>
      <c r="B12" s="5" t="s">
        <v>41</v>
      </c>
      <c r="C12" s="36">
        <v>102</v>
      </c>
      <c r="D12" s="36">
        <v>0</v>
      </c>
      <c r="E12" s="36">
        <v>0</v>
      </c>
      <c r="F12" s="36">
        <v>102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7">
        <f>D12+E12+F12+G12+H12+I12+J12++K12+L12+M12+N12+O12</f>
        <v>102</v>
      </c>
      <c r="Q12" s="10">
        <f>P12/C12*100</f>
        <v>100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8"/>
      <c r="AD12" s="8"/>
      <c r="AE12" s="8"/>
      <c r="AF12" s="8"/>
    </row>
    <row r="13" spans="1:32" ht="20.25" x14ac:dyDescent="0.3">
      <c r="A13" s="47" t="s">
        <v>18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</row>
    <row r="14" spans="1:32" ht="20.25" x14ac:dyDescent="0.3">
      <c r="A14" s="53" t="s">
        <v>16</v>
      </c>
      <c r="B14" s="54"/>
      <c r="C14" s="4">
        <f>C16+C17+C18+C19+C20</f>
        <v>8719.26</v>
      </c>
      <c r="D14" s="4">
        <f t="shared" ref="D14:AE14" si="0">D16+D17+D20+D22</f>
        <v>0</v>
      </c>
      <c r="E14" s="4">
        <f t="shared" si="0"/>
        <v>0</v>
      </c>
      <c r="F14" s="4">
        <f t="shared" si="0"/>
        <v>0</v>
      </c>
      <c r="G14" s="4">
        <f t="shared" si="0"/>
        <v>0</v>
      </c>
      <c r="H14" s="4"/>
      <c r="I14" s="4"/>
      <c r="J14" s="4"/>
      <c r="K14" s="4"/>
      <c r="L14" s="4"/>
      <c r="M14" s="4"/>
      <c r="N14" s="4"/>
      <c r="O14" s="4"/>
      <c r="P14" s="4">
        <f>P16+P17+P18+P19+P20</f>
        <v>8719.26</v>
      </c>
      <c r="Q14" s="10">
        <f>P14/C14*100</f>
        <v>100</v>
      </c>
      <c r="R14" s="4">
        <f t="shared" si="0"/>
        <v>0</v>
      </c>
      <c r="S14" s="4">
        <f t="shared" si="0"/>
        <v>0</v>
      </c>
      <c r="T14" s="4">
        <f t="shared" si="0"/>
        <v>878.83336000000008</v>
      </c>
      <c r="U14" s="4">
        <f t="shared" si="0"/>
        <v>878.83336000000008</v>
      </c>
      <c r="V14" s="9">
        <f>U14/C14*100</f>
        <v>10.0792195667981</v>
      </c>
      <c r="W14" s="4">
        <f t="shared" si="0"/>
        <v>17193.099999999999</v>
      </c>
      <c r="X14" s="4">
        <f t="shared" si="0"/>
        <v>4665.8</v>
      </c>
      <c r="Y14" s="4">
        <f t="shared" si="0"/>
        <v>0</v>
      </c>
      <c r="Z14" s="4">
        <f t="shared" si="0"/>
        <v>21858.899999999998</v>
      </c>
      <c r="AA14" s="9">
        <f>Z14/C14*100</f>
        <v>250.69673343838809</v>
      </c>
      <c r="AB14" s="4">
        <f t="shared" si="0"/>
        <v>0</v>
      </c>
      <c r="AC14" s="4">
        <f t="shared" si="0"/>
        <v>0</v>
      </c>
      <c r="AD14" s="4">
        <f t="shared" si="0"/>
        <v>0</v>
      </c>
      <c r="AE14" s="4">
        <f t="shared" si="0"/>
        <v>0</v>
      </c>
      <c r="AF14" s="9">
        <f>AE14/W14*100</f>
        <v>0</v>
      </c>
    </row>
    <row r="15" spans="1:32" ht="20.25" x14ac:dyDescent="0.3">
      <c r="A15" s="47" t="s">
        <v>19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9"/>
    </row>
    <row r="16" spans="1:32" ht="78.75" customHeight="1" x14ac:dyDescent="0.35">
      <c r="A16" s="8">
        <v>1</v>
      </c>
      <c r="B16" s="5" t="s">
        <v>27</v>
      </c>
      <c r="C16" s="38">
        <v>140</v>
      </c>
      <c r="D16" s="38">
        <v>0</v>
      </c>
      <c r="E16" s="38">
        <v>0</v>
      </c>
      <c r="F16" s="38">
        <v>0</v>
      </c>
      <c r="G16" s="36">
        <v>0</v>
      </c>
      <c r="H16" s="38">
        <v>140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">
        <f>D16+E16+F16+G16+H16+I16+J16++K16+L16+M16+N16+O16</f>
        <v>140</v>
      </c>
      <c r="Q16" s="10">
        <f>P16/C16*100</f>
        <v>100</v>
      </c>
      <c r="R16" s="8">
        <v>0</v>
      </c>
      <c r="S16" s="8">
        <v>0</v>
      </c>
      <c r="T16" s="8">
        <v>523.14358000000004</v>
      </c>
      <c r="U16" s="8">
        <v>523.14358000000004</v>
      </c>
      <c r="V16" s="8"/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</row>
    <row r="17" spans="1:32" ht="84.75" customHeight="1" x14ac:dyDescent="0.35">
      <c r="A17" s="8">
        <v>2</v>
      </c>
      <c r="B17" s="5" t="s">
        <v>20</v>
      </c>
      <c r="C17" s="38">
        <v>300</v>
      </c>
      <c r="D17" s="38">
        <v>0</v>
      </c>
      <c r="E17" s="38">
        <v>0</v>
      </c>
      <c r="F17" s="38">
        <v>0</v>
      </c>
      <c r="G17" s="38">
        <v>0</v>
      </c>
      <c r="H17" s="38">
        <v>300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">
        <f>D17+E17+F17+G17+H17+I17+J17++K17+L17+M17+N17+O17</f>
        <v>300</v>
      </c>
      <c r="Q17" s="10">
        <f>P17/C17*100</f>
        <v>100</v>
      </c>
      <c r="R17" s="8">
        <v>0</v>
      </c>
      <c r="S17" s="8">
        <v>0</v>
      </c>
      <c r="T17" s="8">
        <v>355.68977999999998</v>
      </c>
      <c r="U17" s="8">
        <v>355.68977999999998</v>
      </c>
      <c r="V17" s="8"/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</row>
    <row r="18" spans="1:32" ht="84.75" customHeight="1" x14ac:dyDescent="0.35">
      <c r="A18" s="8">
        <v>3</v>
      </c>
      <c r="B18" s="5" t="s">
        <v>32</v>
      </c>
      <c r="C18" s="40">
        <v>3721.2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3721.2</v>
      </c>
      <c r="L18" s="38">
        <v>0</v>
      </c>
      <c r="M18" s="38">
        <v>0</v>
      </c>
      <c r="N18" s="38">
        <v>0</v>
      </c>
      <c r="O18" s="38">
        <v>0</v>
      </c>
      <c r="P18" s="3">
        <f>D18+E18+F18+G18+H18+I18+J18++K18+L18+M18+N18+O18</f>
        <v>3721.2</v>
      </c>
      <c r="Q18" s="10">
        <f t="shared" ref="Q18:Q19" si="1">P18/C18*100</f>
        <v>100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84.75" customHeight="1" x14ac:dyDescent="0.35">
      <c r="A19" s="8">
        <v>4</v>
      </c>
      <c r="B19" s="5" t="s">
        <v>58</v>
      </c>
      <c r="C19" s="38">
        <v>4031.06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4031.06</v>
      </c>
      <c r="P19" s="3">
        <f>D19+E19+F19+G19+H19+I19+J19++K19+L19+M19+N19+O19</f>
        <v>4031.06</v>
      </c>
      <c r="Q19" s="10">
        <f t="shared" si="1"/>
        <v>100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02.75" customHeight="1" x14ac:dyDescent="0.35">
      <c r="A20" s="8">
        <v>5</v>
      </c>
      <c r="B20" s="5" t="s">
        <v>59</v>
      </c>
      <c r="C20" s="40">
        <v>527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111.6</v>
      </c>
      <c r="M20" s="38">
        <v>0</v>
      </c>
      <c r="N20" s="39">
        <v>415.4</v>
      </c>
      <c r="O20" s="38">
        <v>0</v>
      </c>
      <c r="P20" s="3">
        <f>D20+E20+F20+G20+H20+I20+J20++K20+L20+M20+N20+O20</f>
        <v>527</v>
      </c>
      <c r="Q20" s="10">
        <f>P20/C20*100</f>
        <v>100</v>
      </c>
      <c r="R20" s="8"/>
      <c r="S20" s="8"/>
      <c r="T20" s="8"/>
      <c r="U20" s="8"/>
      <c r="V20" s="8"/>
      <c r="W20" s="8"/>
      <c r="X20" s="8">
        <v>4665.8</v>
      </c>
      <c r="Y20" s="8"/>
      <c r="Z20" s="16">
        <v>4665.8</v>
      </c>
      <c r="AA20" s="17">
        <f>Z20/C20*100</f>
        <v>885.35104364326378</v>
      </c>
      <c r="AB20" s="8"/>
      <c r="AC20" s="8"/>
      <c r="AD20" s="8"/>
      <c r="AE20" s="8"/>
      <c r="AF20" s="8"/>
    </row>
    <row r="21" spans="1:32" ht="66.75" customHeight="1" x14ac:dyDescent="0.3">
      <c r="A21" s="8"/>
      <c r="B21" s="22"/>
      <c r="C21" s="23"/>
      <c r="D21" s="26" t="s">
        <v>40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5"/>
      <c r="R21" s="8"/>
      <c r="S21" s="8"/>
      <c r="T21" s="8"/>
      <c r="U21" s="8"/>
      <c r="V21" s="8"/>
      <c r="W21" s="8"/>
      <c r="X21" s="8"/>
      <c r="Y21" s="8"/>
      <c r="Z21" s="16"/>
      <c r="AA21" s="17"/>
      <c r="AB21" s="8"/>
      <c r="AC21" s="8"/>
      <c r="AD21" s="8"/>
      <c r="AE21" s="8"/>
      <c r="AF21" s="8"/>
    </row>
    <row r="22" spans="1:32" ht="60" customHeight="1" x14ac:dyDescent="0.35">
      <c r="A22" s="8"/>
      <c r="B22" s="5" t="s">
        <v>33</v>
      </c>
      <c r="C22" s="39">
        <v>12749.06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179.7</v>
      </c>
      <c r="J22" s="39">
        <v>2841.3</v>
      </c>
      <c r="K22" s="39">
        <v>6394.5</v>
      </c>
      <c r="L22" s="39">
        <v>1018.4</v>
      </c>
      <c r="M22" s="39">
        <v>0</v>
      </c>
      <c r="N22" s="39">
        <v>2105.09</v>
      </c>
      <c r="O22" s="39">
        <v>210.27</v>
      </c>
      <c r="P22" s="3">
        <f>D22+E22+F22+G22+H22+I22+J22++K22+L22+M22+N22+O22</f>
        <v>12749.26</v>
      </c>
      <c r="Q22" s="10">
        <f>P22/C22*100</f>
        <v>100.00156874310736</v>
      </c>
      <c r="R22" s="8"/>
      <c r="S22" s="8"/>
      <c r="T22" s="8"/>
      <c r="U22" s="8"/>
      <c r="V22" s="8"/>
      <c r="W22" s="8">
        <v>17193.099999999999</v>
      </c>
      <c r="X22" s="8"/>
      <c r="Y22" s="8"/>
      <c r="Z22" s="8">
        <v>17193.099999999999</v>
      </c>
      <c r="AA22" s="17">
        <f>Z22/C22*100</f>
        <v>134.85778559360455</v>
      </c>
      <c r="AB22" s="8"/>
      <c r="AC22" s="8"/>
      <c r="AD22" s="8"/>
      <c r="AE22" s="8"/>
      <c r="AF22" s="8"/>
    </row>
    <row r="23" spans="1:32" ht="20.25" x14ac:dyDescent="0.3">
      <c r="A23" s="50" t="s">
        <v>26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</row>
    <row r="24" spans="1:32" ht="20.25" x14ac:dyDescent="0.3">
      <c r="A24" s="53" t="s">
        <v>16</v>
      </c>
      <c r="B24" s="54"/>
      <c r="C24" s="4">
        <f>C26+C27</f>
        <v>121855.3</v>
      </c>
      <c r="D24" s="4">
        <f t="shared" ref="D24:AE24" si="2">D26+D27</f>
        <v>0</v>
      </c>
      <c r="E24" s="4">
        <f t="shared" si="2"/>
        <v>33069.9</v>
      </c>
      <c r="F24" s="4">
        <f t="shared" si="2"/>
        <v>0</v>
      </c>
      <c r="G24" s="4">
        <f t="shared" si="2"/>
        <v>0</v>
      </c>
      <c r="H24" s="4"/>
      <c r="I24" s="4">
        <f t="shared" si="2"/>
        <v>30506.82</v>
      </c>
      <c r="J24" s="4"/>
      <c r="K24" s="4"/>
      <c r="L24" s="4"/>
      <c r="M24" s="4"/>
      <c r="N24" s="4"/>
      <c r="O24" s="4"/>
      <c r="P24" s="3">
        <f>D24+E24+F24+G24+H24+I24+K24+L24+M24+N24+O24</f>
        <v>63576.72</v>
      </c>
      <c r="Q24" s="9">
        <f>P24/C24*100</f>
        <v>52.173947296506597</v>
      </c>
      <c r="R24" s="4">
        <f t="shared" si="2"/>
        <v>0</v>
      </c>
      <c r="S24" s="4">
        <f t="shared" si="2"/>
        <v>9780</v>
      </c>
      <c r="T24" s="4">
        <f t="shared" si="2"/>
        <v>0</v>
      </c>
      <c r="U24" s="4">
        <f t="shared" si="2"/>
        <v>9780</v>
      </c>
      <c r="V24" s="9">
        <f>U24/C24*100</f>
        <v>8.0259127013761411</v>
      </c>
      <c r="W24" s="4">
        <f t="shared" si="2"/>
        <v>0</v>
      </c>
      <c r="X24" s="4">
        <f t="shared" si="2"/>
        <v>0</v>
      </c>
      <c r="Y24" s="4">
        <f t="shared" si="2"/>
        <v>0</v>
      </c>
      <c r="Z24" s="4">
        <f t="shared" si="2"/>
        <v>0</v>
      </c>
      <c r="AA24" s="9">
        <f>Z24/C24*100</f>
        <v>0</v>
      </c>
      <c r="AB24" s="4">
        <f t="shared" si="2"/>
        <v>0</v>
      </c>
      <c r="AC24" s="4">
        <f t="shared" si="2"/>
        <v>0</v>
      </c>
      <c r="AD24" s="4">
        <f t="shared" si="2"/>
        <v>0</v>
      </c>
      <c r="AE24" s="4">
        <f t="shared" si="2"/>
        <v>0</v>
      </c>
      <c r="AF24" s="9">
        <f>AE24/C24*100</f>
        <v>0</v>
      </c>
    </row>
    <row r="25" spans="1:32" ht="20.25" x14ac:dyDescent="0.3">
      <c r="A25" s="50" t="s">
        <v>28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</row>
    <row r="26" spans="1:32" ht="189" customHeight="1" x14ac:dyDescent="0.35">
      <c r="A26" s="8">
        <v>1</v>
      </c>
      <c r="B26" s="18" t="s">
        <v>36</v>
      </c>
      <c r="C26" s="40">
        <v>121855.3</v>
      </c>
      <c r="D26" s="39">
        <v>0</v>
      </c>
      <c r="E26" s="38">
        <v>33069.9</v>
      </c>
      <c r="F26" s="38">
        <v>0</v>
      </c>
      <c r="G26" s="38">
        <v>0</v>
      </c>
      <c r="H26" s="38">
        <v>15000</v>
      </c>
      <c r="I26" s="41">
        <v>30506.82</v>
      </c>
      <c r="J26" s="40">
        <v>9038.9</v>
      </c>
      <c r="K26" s="40">
        <v>14703.2</v>
      </c>
      <c r="L26" s="40">
        <v>0</v>
      </c>
      <c r="M26" s="40">
        <v>18937.48</v>
      </c>
      <c r="N26" s="32">
        <v>0</v>
      </c>
      <c r="O26" s="32">
        <v>0</v>
      </c>
      <c r="P26" s="3">
        <f>D26+E26+F26+G26+H26+I26+J26++K26+L26+M26+N26+O26</f>
        <v>121256.29999999999</v>
      </c>
      <c r="Q26" s="10">
        <f>P26/C26*100</f>
        <v>99.50843336317746</v>
      </c>
      <c r="R26" s="8">
        <v>0</v>
      </c>
      <c r="S26" s="8">
        <v>9780</v>
      </c>
      <c r="T26" s="8">
        <v>0</v>
      </c>
      <c r="U26" s="8">
        <v>9780</v>
      </c>
      <c r="V26" s="8"/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</row>
    <row r="27" spans="1:32" ht="20.25" x14ac:dyDescent="0.3">
      <c r="A27" s="8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8"/>
      <c r="R27" s="8"/>
      <c r="S27" s="6"/>
      <c r="T27" s="6"/>
      <c r="U27" s="6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20.25" x14ac:dyDescent="0.3">
      <c r="A28" s="47" t="s">
        <v>21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</row>
    <row r="29" spans="1:32" ht="20.25" x14ac:dyDescent="0.3">
      <c r="A29" s="47" t="s">
        <v>22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</row>
    <row r="30" spans="1:32" ht="102" x14ac:dyDescent="0.35">
      <c r="A30" s="8">
        <v>1</v>
      </c>
      <c r="B30" s="5" t="s">
        <v>37</v>
      </c>
      <c r="C30" s="42">
        <v>4048.5</v>
      </c>
      <c r="D30" s="43">
        <v>0</v>
      </c>
      <c r="E30" s="43">
        <v>1110.9000000000001</v>
      </c>
      <c r="F30" s="43">
        <v>0</v>
      </c>
      <c r="G30" s="43">
        <v>0</v>
      </c>
      <c r="H30" s="43">
        <v>0</v>
      </c>
      <c r="I30" s="38">
        <v>0</v>
      </c>
      <c r="J30" s="38"/>
      <c r="K30" s="38">
        <v>1591.71</v>
      </c>
      <c r="L30" s="38">
        <v>0</v>
      </c>
      <c r="M30" s="38">
        <v>0</v>
      </c>
      <c r="N30" s="38">
        <v>599.75</v>
      </c>
      <c r="O30" s="38">
        <v>746.1</v>
      </c>
      <c r="P30" s="3">
        <f>D30+E30+F30+G30+H30+I30+J30++K30+L30+M30+N30+O30</f>
        <v>4048.46</v>
      </c>
      <c r="Q30" s="10">
        <f>P30/C30*100</f>
        <v>99.999011979745589</v>
      </c>
      <c r="R30" s="8">
        <v>0</v>
      </c>
      <c r="S30" s="5">
        <v>0</v>
      </c>
      <c r="T30" s="5">
        <v>0</v>
      </c>
      <c r="U30" s="8">
        <v>0</v>
      </c>
      <c r="V30" s="8">
        <v>0</v>
      </c>
      <c r="W30" s="5">
        <v>500</v>
      </c>
      <c r="X30" s="8">
        <v>550</v>
      </c>
      <c r="Y30" s="5">
        <v>0</v>
      </c>
      <c r="Z30" s="8">
        <f>W30+X30+Y30</f>
        <v>1050</v>
      </c>
      <c r="AA30" s="5">
        <v>100</v>
      </c>
      <c r="AB30" s="8">
        <v>0</v>
      </c>
      <c r="AC30" s="5">
        <v>0</v>
      </c>
      <c r="AD30" s="8">
        <v>0</v>
      </c>
      <c r="AE30" s="5">
        <v>0</v>
      </c>
      <c r="AF30" s="8">
        <v>100</v>
      </c>
    </row>
    <row r="31" spans="1:32" ht="20.25" x14ac:dyDescent="0.3">
      <c r="A31" s="8"/>
      <c r="B31" s="55"/>
      <c r="C31" s="56"/>
      <c r="D31" s="57" t="s">
        <v>43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23"/>
      <c r="S31" s="27"/>
      <c r="T31" s="27"/>
      <c r="U31" s="23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8"/>
    </row>
    <row r="32" spans="1:32" ht="81.75" x14ac:dyDescent="0.35">
      <c r="A32" s="8">
        <v>2</v>
      </c>
      <c r="B32" s="5" t="s">
        <v>42</v>
      </c>
      <c r="C32" s="42">
        <v>579.95000000000005</v>
      </c>
      <c r="D32" s="43">
        <v>0</v>
      </c>
      <c r="E32" s="43">
        <v>260.85000000000002</v>
      </c>
      <c r="F32" s="43">
        <v>0</v>
      </c>
      <c r="G32" s="43">
        <v>319.10000000000002</v>
      </c>
      <c r="H32" s="43">
        <v>0</v>
      </c>
      <c r="I32" s="38">
        <v>0</v>
      </c>
      <c r="J32" s="38">
        <v>0</v>
      </c>
      <c r="K32" s="38">
        <v>0</v>
      </c>
      <c r="L32" s="8">
        <v>0</v>
      </c>
      <c r="M32" s="8">
        <v>0</v>
      </c>
      <c r="N32" s="8">
        <v>0</v>
      </c>
      <c r="O32" s="8">
        <v>0</v>
      </c>
      <c r="P32" s="3">
        <f>D32+E32+F32+G32+H32+I32+J32++K32+L32+M32+N32+O32</f>
        <v>579.95000000000005</v>
      </c>
      <c r="Q32" s="10">
        <f>P32/C32*100</f>
        <v>100</v>
      </c>
      <c r="R32" s="23"/>
      <c r="S32" s="27"/>
      <c r="T32" s="27"/>
      <c r="U32" s="23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8"/>
    </row>
    <row r="33" spans="1:32" ht="20.25" x14ac:dyDescent="0.3">
      <c r="A33" s="47" t="s">
        <v>38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9"/>
    </row>
    <row r="34" spans="1:32" ht="20.25" x14ac:dyDescent="0.3">
      <c r="A34" s="53" t="s">
        <v>16</v>
      </c>
      <c r="B34" s="54"/>
      <c r="C34" s="4">
        <f>C35+C36+C37</f>
        <v>23581.7</v>
      </c>
      <c r="D34" s="4">
        <f t="shared" ref="D34:I34" si="3">D36+D37</f>
        <v>0</v>
      </c>
      <c r="E34" s="4">
        <f t="shared" si="3"/>
        <v>0</v>
      </c>
      <c r="F34" s="4">
        <f t="shared" si="3"/>
        <v>0</v>
      </c>
      <c r="G34" s="4">
        <f t="shared" si="3"/>
        <v>187</v>
      </c>
      <c r="H34" s="4"/>
      <c r="I34" s="4">
        <f t="shared" si="3"/>
        <v>0</v>
      </c>
      <c r="J34" s="4"/>
      <c r="K34" s="4"/>
      <c r="L34" s="4"/>
      <c r="M34" s="4"/>
      <c r="N34" s="4"/>
      <c r="O34" s="4"/>
      <c r="P34" s="3">
        <f>D34+E34+F34+G34+H34+I34+K34+L34+M34+N34+O34</f>
        <v>187</v>
      </c>
      <c r="Q34" s="9">
        <f>P34/C34*100</f>
        <v>0.79298778289945171</v>
      </c>
      <c r="R34" s="4">
        <f>R36+R37</f>
        <v>0</v>
      </c>
      <c r="S34" s="4">
        <f>S36+S37</f>
        <v>0</v>
      </c>
      <c r="T34" s="4">
        <f>T36+T37</f>
        <v>0</v>
      </c>
      <c r="U34" s="4">
        <f>U36+U37</f>
        <v>0</v>
      </c>
      <c r="V34" s="9">
        <f>U34/C34*100</f>
        <v>0</v>
      </c>
      <c r="W34" s="4">
        <f>W36+W37</f>
        <v>0</v>
      </c>
      <c r="X34" s="4">
        <f>X36+X37</f>
        <v>0</v>
      </c>
      <c r="Y34" s="4">
        <f>Y36+Y37</f>
        <v>0</v>
      </c>
      <c r="Z34" s="4">
        <f>Z36+Z37</f>
        <v>146800</v>
      </c>
      <c r="AA34" s="9">
        <f>Z34/C34*100</f>
        <v>622.51661245796527</v>
      </c>
      <c r="AB34" s="4">
        <f>AB36+AB37</f>
        <v>0</v>
      </c>
      <c r="AC34" s="4">
        <f>AC36+AC37</f>
        <v>0</v>
      </c>
      <c r="AD34" s="4">
        <f>AD36+AD37</f>
        <v>0</v>
      </c>
      <c r="AE34" s="4">
        <f>AE36+AE37</f>
        <v>0</v>
      </c>
      <c r="AF34" s="9">
        <f>AE34/C34*100</f>
        <v>0</v>
      </c>
    </row>
    <row r="35" spans="1:32" ht="20.25" x14ac:dyDescent="0.3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2"/>
    </row>
    <row r="36" spans="1:32" ht="122.25" x14ac:dyDescent="0.35">
      <c r="A36" s="12">
        <v>1</v>
      </c>
      <c r="B36" s="5" t="s">
        <v>39</v>
      </c>
      <c r="C36" s="44">
        <v>9895.1</v>
      </c>
      <c r="D36" s="44">
        <v>0</v>
      </c>
      <c r="E36" s="44">
        <v>0</v>
      </c>
      <c r="F36" s="44">
        <v>0</v>
      </c>
      <c r="G36" s="44">
        <v>187</v>
      </c>
      <c r="H36" s="44">
        <v>0</v>
      </c>
      <c r="I36" s="45">
        <v>0</v>
      </c>
      <c r="J36" s="45"/>
      <c r="K36" s="45">
        <v>0</v>
      </c>
      <c r="L36" s="45">
        <v>0</v>
      </c>
      <c r="M36" s="45">
        <v>0</v>
      </c>
      <c r="N36" s="45">
        <v>0</v>
      </c>
      <c r="O36" s="45">
        <v>9708.1</v>
      </c>
      <c r="P36" s="3">
        <f>D36+E36+F36+G36+H36+I36+J36++K36+L36+M36+N36+O36</f>
        <v>9895.1</v>
      </c>
      <c r="Q36" s="15">
        <f>P36/C36*100</f>
        <v>100</v>
      </c>
      <c r="R36" s="12"/>
      <c r="S36" s="12"/>
      <c r="T36" s="12"/>
      <c r="U36" s="12"/>
      <c r="V36" s="12"/>
      <c r="W36" s="12"/>
      <c r="X36" s="12"/>
      <c r="Y36" s="12"/>
      <c r="Z36" s="8">
        <v>146800</v>
      </c>
      <c r="AA36" s="12"/>
      <c r="AB36" s="12"/>
      <c r="AC36" s="12"/>
      <c r="AD36" s="12"/>
      <c r="AE36" s="12"/>
      <c r="AF36" s="12"/>
    </row>
    <row r="37" spans="1:32" ht="102" x14ac:dyDescent="0.35">
      <c r="A37" s="12">
        <v>2</v>
      </c>
      <c r="B37" s="5" t="s">
        <v>56</v>
      </c>
      <c r="C37" s="46">
        <v>13686.6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38">
        <v>0</v>
      </c>
      <c r="J37" s="46">
        <v>0</v>
      </c>
      <c r="K37" s="46">
        <v>4105.97</v>
      </c>
      <c r="L37" s="46">
        <v>0</v>
      </c>
      <c r="M37" s="46">
        <v>0</v>
      </c>
      <c r="N37" s="46">
        <v>0</v>
      </c>
      <c r="O37" s="46">
        <v>2652.4</v>
      </c>
      <c r="P37" s="3">
        <f>D37+E37+F37+G37+H37+I37+J37++K37+L37+M37+N37+O37</f>
        <v>6758.3700000000008</v>
      </c>
      <c r="Q37" s="15">
        <f>P37/C37*100</f>
        <v>49.379466047082552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9" spans="1:32" ht="9.75" customHeight="1" x14ac:dyDescent="0.3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32" ht="53.25" customHeight="1" x14ac:dyDescent="0.3">
      <c r="B40" s="74" t="s">
        <v>34</v>
      </c>
      <c r="C40" s="74"/>
      <c r="D40" s="19"/>
      <c r="E40" s="19"/>
      <c r="F40" s="19"/>
      <c r="G40" s="19"/>
      <c r="H40" s="19"/>
      <c r="I40" s="19"/>
      <c r="J40" s="20" t="s">
        <v>35</v>
      </c>
      <c r="K40" s="20"/>
      <c r="L40" s="20"/>
      <c r="M40" s="20"/>
      <c r="N40" s="20"/>
      <c r="O40" s="20"/>
    </row>
    <row r="41" spans="1:32" ht="18.75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32" ht="52.5" customHeight="1" x14ac:dyDescent="0.3">
      <c r="B42" s="74" t="s">
        <v>62</v>
      </c>
      <c r="C42" s="74"/>
      <c r="D42" s="19"/>
      <c r="E42" s="19"/>
      <c r="F42" s="19"/>
      <c r="G42" s="19"/>
      <c r="H42" s="19"/>
      <c r="I42" s="19"/>
      <c r="J42" s="20" t="s">
        <v>29</v>
      </c>
      <c r="K42" s="20"/>
      <c r="L42" s="20"/>
      <c r="M42" s="20"/>
      <c r="N42" s="20"/>
      <c r="O42" s="20"/>
    </row>
  </sheetData>
  <mergeCells count="41">
    <mergeCell ref="B42:C42"/>
    <mergeCell ref="P1:Q1"/>
    <mergeCell ref="P2:Q2"/>
    <mergeCell ref="P3:Q3"/>
    <mergeCell ref="B40:C40"/>
    <mergeCell ref="A24:B24"/>
    <mergeCell ref="A13:AF13"/>
    <mergeCell ref="A9:AF9"/>
    <mergeCell ref="A7:B7"/>
    <mergeCell ref="A15:AF15"/>
    <mergeCell ref="A14:B14"/>
    <mergeCell ref="A23:AF23"/>
    <mergeCell ref="P5:P6"/>
    <mergeCell ref="AD1:AF1"/>
    <mergeCell ref="AD2:AF2"/>
    <mergeCell ref="AC3:AF3"/>
    <mergeCell ref="A4:AF4"/>
    <mergeCell ref="AA5:AA6"/>
    <mergeCell ref="AB5:AD5"/>
    <mergeCell ref="AE5:AE6"/>
    <mergeCell ref="AF5:AF6"/>
    <mergeCell ref="Z5:Z6"/>
    <mergeCell ref="D5:G5"/>
    <mergeCell ref="R5:T5"/>
    <mergeCell ref="U5:U6"/>
    <mergeCell ref="V5:V6"/>
    <mergeCell ref="W5:Y5"/>
    <mergeCell ref="A5:A6"/>
    <mergeCell ref="B5:B6"/>
    <mergeCell ref="Q5:Q6"/>
    <mergeCell ref="H5:O5"/>
    <mergeCell ref="A8:AF8"/>
    <mergeCell ref="A35:AF35"/>
    <mergeCell ref="A25:AF25"/>
    <mergeCell ref="A33:AF33"/>
    <mergeCell ref="A34:B34"/>
    <mergeCell ref="A28:AF28"/>
    <mergeCell ref="A29:AF29"/>
    <mergeCell ref="B31:C31"/>
    <mergeCell ref="D31:Q31"/>
    <mergeCell ref="A10:B10"/>
  </mergeCells>
  <pageMargins left="0.25" right="0.25" top="0.75" bottom="0.75" header="0.3" footer="0.3"/>
  <pageSetup paperSize="9" scale="32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9"/>
  <sheetViews>
    <sheetView workbookViewId="0">
      <selection activeCell="B2" sqref="B2:D30"/>
    </sheetView>
  </sheetViews>
  <sheetFormatPr defaultRowHeight="15" x14ac:dyDescent="0.25"/>
  <cols>
    <col min="3" max="3" width="17.5703125" customWidth="1"/>
    <col min="4" max="4" width="11.7109375" customWidth="1"/>
  </cols>
  <sheetData>
    <row r="2" spans="2:4" x14ac:dyDescent="0.25">
      <c r="B2">
        <v>2</v>
      </c>
      <c r="C2">
        <v>33069900</v>
      </c>
      <c r="D2">
        <v>33069900</v>
      </c>
    </row>
    <row r="3" spans="2:4" x14ac:dyDescent="0.25">
      <c r="B3">
        <v>5</v>
      </c>
      <c r="C3">
        <v>9931846.2699999996</v>
      </c>
      <c r="D3">
        <v>15000000</v>
      </c>
    </row>
    <row r="4" spans="2:4" x14ac:dyDescent="0.25">
      <c r="C4">
        <v>5068153.7300000004</v>
      </c>
    </row>
    <row r="5" spans="2:4" x14ac:dyDescent="0.25">
      <c r="B5">
        <v>6</v>
      </c>
      <c r="C5">
        <v>4954136.1900000004</v>
      </c>
    </row>
    <row r="6" spans="2:4" x14ac:dyDescent="0.25">
      <c r="C6">
        <v>114017.54</v>
      </c>
      <c r="D6">
        <v>35068153.729999997</v>
      </c>
    </row>
    <row r="7" spans="2:4" x14ac:dyDescent="0.25">
      <c r="C7">
        <v>15000000</v>
      </c>
    </row>
    <row r="8" spans="2:4" x14ac:dyDescent="0.25">
      <c r="C8">
        <v>15000000</v>
      </c>
    </row>
    <row r="9" spans="2:4" x14ac:dyDescent="0.25">
      <c r="B9">
        <v>7</v>
      </c>
      <c r="C9">
        <v>6092110.6600000001</v>
      </c>
    </row>
    <row r="10" spans="2:4" x14ac:dyDescent="0.25">
      <c r="C10">
        <v>572751.06999999995</v>
      </c>
    </row>
    <row r="11" spans="2:4" x14ac:dyDescent="0.25">
      <c r="C11">
        <v>1451666.9</v>
      </c>
      <c r="D11">
        <v>9038871.1600000001</v>
      </c>
    </row>
    <row r="12" spans="2:4" x14ac:dyDescent="0.25">
      <c r="C12">
        <v>312046.61</v>
      </c>
    </row>
    <row r="13" spans="2:4" x14ac:dyDescent="0.25">
      <c r="C13">
        <v>610295.92000000004</v>
      </c>
    </row>
    <row r="14" spans="2:4" x14ac:dyDescent="0.25">
      <c r="B14">
        <v>8</v>
      </c>
      <c r="C14">
        <v>2512802.62</v>
      </c>
    </row>
    <row r="15" spans="2:4" x14ac:dyDescent="0.25">
      <c r="C15">
        <v>444853.29</v>
      </c>
    </row>
    <row r="16" spans="2:4" x14ac:dyDescent="0.25">
      <c r="C16">
        <v>67550.05</v>
      </c>
      <c r="D16">
        <v>14703221.68</v>
      </c>
    </row>
    <row r="17" spans="2:4" x14ac:dyDescent="0.25">
      <c r="C17">
        <v>572751.06999999995</v>
      </c>
    </row>
    <row r="18" spans="2:4" x14ac:dyDescent="0.25">
      <c r="C18">
        <v>81964.649999999994</v>
      </c>
    </row>
    <row r="19" spans="2:4" x14ac:dyDescent="0.25">
      <c r="C19">
        <v>6439819.9400000004</v>
      </c>
    </row>
    <row r="20" spans="2:4" x14ac:dyDescent="0.25">
      <c r="C20">
        <v>4583480.0599999996</v>
      </c>
    </row>
    <row r="21" spans="2:4" x14ac:dyDescent="0.25">
      <c r="B21">
        <v>10</v>
      </c>
      <c r="C21">
        <v>2381.0300000000002</v>
      </c>
    </row>
    <row r="22" spans="2:4" x14ac:dyDescent="0.25">
      <c r="C22">
        <v>89779.76</v>
      </c>
      <c r="D22">
        <v>14376153.43</v>
      </c>
    </row>
    <row r="23" spans="2:4" x14ac:dyDescent="0.25">
      <c r="C23">
        <v>9454842.3499999996</v>
      </c>
    </row>
    <row r="24" spans="2:4" x14ac:dyDescent="0.25">
      <c r="C24">
        <v>357156.96</v>
      </c>
    </row>
    <row r="25" spans="2:4" x14ac:dyDescent="0.25">
      <c r="C25">
        <v>12923.02</v>
      </c>
    </row>
    <row r="26" spans="2:4" x14ac:dyDescent="0.25">
      <c r="C26">
        <v>13015.26</v>
      </c>
    </row>
    <row r="27" spans="2:4" x14ac:dyDescent="0.25">
      <c r="C27">
        <v>404055.84</v>
      </c>
    </row>
    <row r="28" spans="2:4" x14ac:dyDescent="0.25">
      <c r="C28">
        <v>3949604.15</v>
      </c>
    </row>
    <row r="29" spans="2:4" x14ac:dyDescent="0.25">
      <c r="C29">
        <v>92395.06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it</cp:lastModifiedBy>
  <cp:revision>9</cp:revision>
  <cp:lastPrinted>2025-01-30T08:38:18Z</cp:lastPrinted>
  <dcterms:created xsi:type="dcterms:W3CDTF">2019-02-07T14:51:34Z</dcterms:created>
  <dcterms:modified xsi:type="dcterms:W3CDTF">2025-01-31T09:26:28Z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