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!РАЗМЕЩЕНИЕ\"/>
    </mc:Choice>
  </mc:AlternateContent>
  <xr:revisionPtr revIDLastSave="0" documentId="8_{68FCE839-971B-4669-869A-83C457AD77A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график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7" i="2" l="1"/>
  <c r="K36" i="2" l="1"/>
  <c r="L36" i="2" s="1"/>
  <c r="K41" i="2"/>
  <c r="L41" i="2" s="1"/>
  <c r="K40" i="2"/>
  <c r="J39" i="2" l="1"/>
  <c r="K10" i="2" l="1"/>
  <c r="C13" i="2"/>
  <c r="G39" i="2"/>
  <c r="F39" i="2"/>
  <c r="E39" i="2"/>
  <c r="D39" i="2"/>
  <c r="C39" i="2"/>
  <c r="K31" i="2"/>
  <c r="L31" i="2" s="1"/>
  <c r="K11" i="2"/>
  <c r="L11" i="2" s="1"/>
  <c r="K35" i="2" l="1"/>
  <c r="L35" i="2" s="1"/>
  <c r="C33" i="2" l="1"/>
  <c r="K39" i="2" l="1"/>
  <c r="K29" i="2"/>
  <c r="K25" i="2"/>
  <c r="L25" i="2" s="1"/>
  <c r="K21" i="2"/>
  <c r="L21" i="2" s="1"/>
  <c r="K19" i="2"/>
  <c r="L19" i="2" s="1"/>
  <c r="K16" i="2"/>
  <c r="L16" i="2" s="1"/>
  <c r="K15" i="2"/>
  <c r="L15" i="2" s="1"/>
  <c r="L29" i="2" l="1"/>
  <c r="L40" i="2"/>
  <c r="P10" i="2" l="1"/>
  <c r="V10" i="2"/>
  <c r="L10" i="2" l="1"/>
  <c r="Q10" i="2"/>
  <c r="V21" i="2"/>
  <c r="V19" i="2"/>
  <c r="U29" i="2" l="1"/>
  <c r="X39" i="2" l="1"/>
  <c r="Y39" i="2"/>
  <c r="Z39" i="2"/>
  <c r="AA39" i="2" s="1"/>
  <c r="W39" i="2"/>
  <c r="S39" i="2"/>
  <c r="T39" i="2"/>
  <c r="U39" i="2"/>
  <c r="V39" i="2" s="1"/>
  <c r="R39" i="2"/>
  <c r="N39" i="2"/>
  <c r="O39" i="2"/>
  <c r="P39" i="2"/>
  <c r="Q39" i="2" s="1"/>
  <c r="M39" i="2"/>
  <c r="L39" i="2" l="1"/>
  <c r="Z13" i="2"/>
  <c r="Y13" i="2"/>
  <c r="X13" i="2"/>
  <c r="W13" i="2"/>
  <c r="U13" i="2"/>
  <c r="T13" i="2"/>
  <c r="S13" i="2"/>
  <c r="R13" i="2"/>
  <c r="P13" i="2"/>
  <c r="O13" i="2"/>
  <c r="N13" i="2"/>
  <c r="M13" i="2"/>
  <c r="D13" i="2"/>
  <c r="E13" i="2"/>
  <c r="F13" i="2"/>
  <c r="G13" i="2"/>
  <c r="J13" i="2"/>
  <c r="K13" i="2"/>
  <c r="Z23" i="2"/>
  <c r="Y23" i="2"/>
  <c r="X23" i="2"/>
  <c r="W23" i="2"/>
  <c r="U23" i="2"/>
  <c r="T23" i="2"/>
  <c r="S23" i="2"/>
  <c r="R23" i="2"/>
  <c r="P23" i="2"/>
  <c r="O23" i="2"/>
  <c r="N23" i="2"/>
  <c r="M23" i="2"/>
  <c r="D23" i="2"/>
  <c r="E23" i="2"/>
  <c r="F23" i="2"/>
  <c r="G23" i="2"/>
  <c r="J23" i="2"/>
  <c r="K23" i="2"/>
  <c r="C23" i="2"/>
  <c r="C7" i="2" s="1"/>
  <c r="L13" i="2" l="1"/>
  <c r="Q23" i="2"/>
  <c r="V23" i="2"/>
  <c r="V13" i="2"/>
  <c r="AA23" i="2"/>
  <c r="Q13" i="2"/>
  <c r="AA13" i="2"/>
  <c r="Z33" i="2"/>
  <c r="AA33" i="2" s="1"/>
  <c r="Y33" i="2"/>
  <c r="Y7" i="2" s="1"/>
  <c r="X33" i="2"/>
  <c r="X7" i="2" s="1"/>
  <c r="W33" i="2"/>
  <c r="U33" i="2"/>
  <c r="V33" i="2" s="1"/>
  <c r="T33" i="2"/>
  <c r="S33" i="2"/>
  <c r="R33" i="2"/>
  <c r="P33" i="2"/>
  <c r="Q33" i="2" s="1"/>
  <c r="O33" i="2"/>
  <c r="O7" i="2" s="1"/>
  <c r="N33" i="2"/>
  <c r="M33" i="2"/>
  <c r="K33" i="2"/>
  <c r="L33" i="2" s="1"/>
  <c r="J33" i="2"/>
  <c r="J7" i="2" s="1"/>
  <c r="K7" i="2" s="1"/>
  <c r="L7" i="2" s="1"/>
  <c r="G33" i="2"/>
  <c r="G7" i="2" s="1"/>
  <c r="F33" i="2"/>
  <c r="F7" i="2" s="1"/>
  <c r="E33" i="2"/>
  <c r="E7" i="2" s="1"/>
  <c r="D33" i="2"/>
  <c r="D7" i="2" s="1"/>
  <c r="N7" i="2"/>
  <c r="Z7" i="2" l="1"/>
  <c r="P7" i="2"/>
  <c r="L23" i="2" l="1"/>
  <c r="M7" i="2" l="1"/>
  <c r="R7" i="2"/>
  <c r="S7" i="2"/>
  <c r="T7" i="2"/>
  <c r="W7" i="2"/>
  <c r="AA7" i="2" l="1"/>
  <c r="U7" i="2"/>
  <c r="Q7" i="2" l="1"/>
  <c r="V7" i="2"/>
</calcChain>
</file>

<file path=xl/sharedStrings.xml><?xml version="1.0" encoding="utf-8"?>
<sst xmlns="http://schemas.openxmlformats.org/spreadsheetml/2006/main" count="78" uniqueCount="67">
  <si>
    <t>№ п/п</t>
  </si>
  <si>
    <t>Сроки освоения средств</t>
  </si>
  <si>
    <t>ИТОГО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</si>
  <si>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</si>
  <si>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</si>
  <si>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</si>
  <si>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</si>
  <si>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</si>
  <si>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</si>
  <si>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</si>
  <si>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</si>
  <si>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</si>
  <si>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</si>
  <si>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</si>
  <si>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</si>
  <si>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</si>
  <si>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</si>
  <si>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</si>
  <si>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Региональный проект "Культурная среда"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</si>
  <si>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</si>
  <si>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</si>
  <si>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</si>
  <si>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</si>
  <si>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</si>
  <si>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Объемы финансирования тыс.руб. в т.ч.</t>
  </si>
  <si>
    <t>Федеральный бюджет</t>
  </si>
  <si>
    <t>Областной бюджет</t>
  </si>
  <si>
    <t>Местный бюджет</t>
  </si>
  <si>
    <t>Внебюджетные средства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</si>
  <si>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</si>
  <si>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</si>
  <si>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</si>
  <si>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</si>
  <si>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Итого(тыс.руб.)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</si>
  <si>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</si>
  <si>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</si>
  <si>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Согласовано начальник финансового отдела администрации района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</si>
  <si>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</si>
  <si>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</si>
  <si>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</si>
  <si>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</si>
  <si>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</si>
  <si>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</si>
  <si>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</si>
  <si>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</si>
  <si>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</si>
  <si>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Национальный проект "Безопасные и качественные дороги"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</si>
  <si>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</si>
  <si>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</si>
  <si>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Сроки заключения контракта</t>
  </si>
  <si>
    <t>Сроки реализации пректа</t>
  </si>
  <si>
    <t>до 01.04.2024</t>
  </si>
  <si>
    <t>Ремонт автомобильной дороги «Каспий»-Токаревка»-Вязовое-«Каспий»- Жердевка- Токаревка- Мордово- Мельгуны- Волчки- Орел-Тамбов»  протяженностью 7 км.</t>
  </si>
  <si>
    <t>Региональный проект "Дорога к дому всей семьей"</t>
  </si>
  <si>
    <t>до 01.05.2024</t>
  </si>
  <si>
    <t>Государственная поддержка отрасли культуры находящихся на  территории сельских поселений (Приобретене оборудования)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</si>
  <si>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</si>
  <si>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</si>
  <si>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до 15.05.2024</t>
  </si>
  <si>
    <t>30 кал.дней</t>
  </si>
  <si>
    <t>Ремонт автомобильной дороги «Каспий» – Жердевка – Токаревка – Мордово – Мельгуны – Волчки – «Орел – Тамбов» протяженность 16 км</t>
  </si>
  <si>
    <t>Строительство жилого дома блокированной застройки в с.Бурнак , ул. Парковая Жердевского муниципального округа</t>
  </si>
  <si>
    <t>График освоения средств в рамках национальных проектов за декабрь 2024 года</t>
  </si>
  <si>
    <t>декабрь</t>
  </si>
  <si>
    <t>Кассовое освоение на 01.01.2025</t>
  </si>
  <si>
    <t>Устройство детской площадки в р-не д.7-9</t>
  </si>
  <si>
    <t>МАФ, освещение дворы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</si>
</sst>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4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0" fontId="5" fillId="2" borderId="2" xfId="0" applyFont="1" applyFill="1" applyBorder="1"/>
    <xf numFmtId="166" fontId="4" fillId="0" borderId="2" xfId="0" applyNumberFormat="1" applyFont="1" applyBorder="1"/>
    <xf numFmtId="0" fontId="4" fillId="0" borderId="0" xfId="0" applyFont="1"/>
    <xf numFmtId="0" fontId="0" fillId="0" borderId="2" xfId="0" applyBorder="1"/>
    <xf numFmtId="165" fontId="5" fillId="3" borderId="1" xfId="0" applyNumberFormat="1" applyFont="1" applyFill="1" applyBorder="1"/>
    <xf numFmtId="0" fontId="5" fillId="3" borderId="1" xfId="0" applyFont="1" applyFill="1" applyBorder="1"/>
    <xf numFmtId="0" fontId="1" fillId="0" borderId="2" xfId="0" applyFont="1" applyBorder="1"/>
    <xf numFmtId="167" fontId="4" fillId="4" borderId="2" xfId="0" applyNumberFormat="1" applyFont="1" applyFill="1" applyBorder="1"/>
    <xf numFmtId="0" fontId="4" fillId="4" borderId="2" xfId="0" applyFont="1" applyFill="1" applyBorder="1"/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5" fillId="2" borderId="6" xfId="0" applyNumberFormat="1" applyFont="1" applyFill="1" applyBorder="1"/>
    <xf numFmtId="14" fontId="4" fillId="0" borderId="2" xfId="0" applyNumberFormat="1" applyFont="1" applyBorder="1"/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165" fontId="5" fillId="2" borderId="4" xfId="0" applyNumberFormat="1" applyFont="1" applyFill="1" applyBorder="1"/>
    <xf numFmtId="166" fontId="4" fillId="0" borderId="3" xfId="0" applyNumberFormat="1" applyFont="1" applyBorder="1"/>
    <xf numFmtId="0" fontId="5" fillId="0" borderId="4" xfId="0" applyFont="1" applyBorder="1"/>
    <xf numFmtId="4" fontId="4" fillId="0" borderId="2" xfId="0" applyNumberFormat="1" applyFont="1" applyBorder="1"/>
    <xf numFmtId="0" fontId="4" fillId="0" borderId="4" xfId="0" applyFont="1" applyBorder="1" applyAlignment="1">
      <alignment wrapText="1"/>
    </xf>
    <xf numFmtId="0" fontId="4" fillId="0" borderId="3" xfId="0" applyFont="1" applyBorder="1"/>
    <xf numFmtId="4" fontId="9" fillId="0" borderId="0" xfId="0" applyNumberFormat="1" applyFont="1"/>
    <xf numFmtId="14" fontId="4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vertical="center"/>
    </xf>
    <xf numFmtId="14" fontId="9" fillId="0" borderId="2" xfId="0" applyNumberFormat="1" applyFont="1" applyBorder="1" applyAlignment="1">
      <alignment horizontal="left" vertical="center"/>
    </xf>
    <xf numFmtId="0" fontId="12" fillId="0" borderId="2" xfId="0" applyFont="1" applyBorder="1"/>
    <xf numFmtId="0" fontId="1" fillId="0" borderId="5" xfId="0" applyFont="1" applyBorder="1"/>
    <xf numFmtId="166" fontId="1" fillId="0" borderId="5" xfId="0" applyNumberFormat="1" applyFont="1" applyBorder="1"/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165" fontId="5" fillId="2" borderId="5" xfId="0" applyNumberFormat="1" applyFont="1" applyFill="1" applyBorder="1"/>
    <xf numFmtId="0" fontId="3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0" fontId="13" fillId="0" borderId="2" xfId="0" applyFont="1" applyBorder="1"/>
    <xf numFmtId="14" fontId="13" fillId="0" borderId="2" xfId="0" applyNumberFormat="1" applyFont="1" applyBorder="1"/>
    <xf numFmtId="0" fontId="9" fillId="0" borderId="2" xfId="0" applyFont="1" applyBorder="1"/>
    <xf numFmtId="4" fontId="10" fillId="0" borderId="2" xfId="0" applyNumberFormat="1" applyFont="1" applyBorder="1" applyAlignment="1">
      <alignment wrapText="1"/>
    </xf>
    <xf numFmtId="14" fontId="12" fillId="0" borderId="2" xfId="0" applyNumberFormat="1" applyFont="1" applyBorder="1"/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7" xfId="0" applyFont="1" applyBorder="1" applyAlignment="1">
      <alignment wrapText="1"/>
    </xf>
    <xf numFmtId="0" fontId="11" fillId="0" borderId="4" xfId="0" applyFont="1" applyBorder="1"/>
    <xf numFmtId="0" fontId="11" fillId="0" borderId="3" xfId="0" applyFont="1" applyBorder="1"/>
  </cellXfs>
  <cellStyles count="3">
    <cellStyle name="Excel Built-in Normal" xfId="1" xr:uid="{00000000-0005-0000-0000-000000000000}"/>
    <cellStyle name="Excel Built-in Normal 2" xfId="2" xr:uid="{00000000-0005-0000-0000-000001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5"/>
  <sheetViews>
    <sheetView tabSelected="1" topLeftCell="A22" zoomScale="73" zoomScaleNormal="73" workbookViewId="0">
      <selection activeCell="A22" sqref="A22:AA22"/>
    </sheetView>
  </sheetViews>
  <sheetFormatPr defaultRowHeight="15" x14ac:dyDescent="0.25"/>
  <cols>
    <col min="1" max="1" width="5.28515625" customWidth="1"/>
    <col min="2" max="2" width="43.57031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1" customWidth="1"/>
    <col min="8" max="8" width="21" customWidth="1"/>
    <col min="9" max="9" width="15.85546875" customWidth="1"/>
    <col min="10" max="10" width="17" customWidth="1"/>
    <col min="11" max="11" width="16.5703125" customWidth="1"/>
    <col min="12" max="12" width="16" customWidth="1"/>
    <col min="13" max="13" width="12.5703125" hidden="1" customWidth="1"/>
    <col min="14" max="14" width="14.5703125" hidden="1" customWidth="1"/>
    <col min="15" max="15" width="12.85546875" hidden="1" customWidth="1"/>
    <col min="16" max="16" width="14.85546875" hidden="1" customWidth="1"/>
    <col min="17" max="17" width="11.85546875" hidden="1" customWidth="1"/>
    <col min="18" max="18" width="16.7109375" hidden="1" customWidth="1"/>
    <col min="19" max="19" width="12.42578125" hidden="1" customWidth="1"/>
    <col min="20" max="20" width="12.140625" hidden="1" customWidth="1"/>
    <col min="21" max="21" width="17.140625" hidden="1" customWidth="1"/>
    <col min="22" max="22" width="9.85546875" hidden="1" customWidth="1"/>
    <col min="23" max="23" width="10.85546875" hidden="1" customWidth="1"/>
    <col min="24" max="24" width="10" hidden="1" customWidth="1"/>
    <col min="25" max="25" width="13.85546875" hidden="1" customWidth="1"/>
    <col min="26" max="26" width="15" hidden="1" customWidth="1"/>
    <col min="27" max="27" width="11.140625" hidden="1" customWidth="1"/>
    <col min="28" max="1029" width="8.7109375" customWidth="1"/>
  </cols>
  <sheetData>
    <row r="1" spans="1:27" ht="20.25" x14ac:dyDescent="0.3">
      <c r="K1" s="59"/>
      <c r="L1" s="59"/>
      <c r="X1" s="13"/>
      <c r="Y1" s="59" t="s">
        <v>29</v>
      </c>
      <c r="Z1" s="59"/>
      <c r="AA1" s="59"/>
    </row>
    <row r="2" spans="1:27" ht="20.25" x14ac:dyDescent="0.3">
      <c r="K2" s="59"/>
      <c r="L2" s="59"/>
      <c r="X2" s="13"/>
      <c r="Y2" s="59" t="s">
        <v>30</v>
      </c>
      <c r="Z2" s="59"/>
      <c r="AA2" s="59"/>
    </row>
    <row r="3" spans="1:27" ht="20.25" x14ac:dyDescent="0.3">
      <c r="K3" s="60"/>
      <c r="L3" s="60"/>
      <c r="X3" s="60" t="s">
        <v>31</v>
      </c>
      <c r="Y3" s="60"/>
      <c r="Z3" s="60"/>
      <c r="AA3" s="60"/>
    </row>
    <row r="4" spans="1:27" ht="67.5" customHeight="1" x14ac:dyDescent="0.25">
      <c r="A4" s="73" t="s">
        <v>62</v>
      </c>
      <c r="B4" s="74"/>
      <c r="C4" s="74"/>
      <c r="D4" s="74"/>
      <c r="E4" s="74"/>
      <c r="F4" s="74"/>
      <c r="G4" s="74"/>
      <c r="H4" s="75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ht="78.75" customHeight="1" x14ac:dyDescent="0.25">
      <c r="A5" s="76" t="s">
        <v>0</v>
      </c>
      <c r="B5" s="83" t="s">
        <v>5</v>
      </c>
      <c r="C5" s="1" t="s">
        <v>39</v>
      </c>
      <c r="D5" s="81" t="s">
        <v>24</v>
      </c>
      <c r="E5" s="82"/>
      <c r="F5" s="82"/>
      <c r="G5" s="82"/>
      <c r="H5" s="27" t="s">
        <v>49</v>
      </c>
      <c r="I5" s="27" t="s">
        <v>50</v>
      </c>
      <c r="J5" s="24" t="s">
        <v>1</v>
      </c>
      <c r="K5" s="71" t="s">
        <v>64</v>
      </c>
      <c r="L5" s="76" t="s">
        <v>4</v>
      </c>
      <c r="M5" s="78" t="s">
        <v>1</v>
      </c>
      <c r="N5" s="79"/>
      <c r="O5" s="80"/>
      <c r="P5" s="76" t="s">
        <v>3</v>
      </c>
      <c r="Q5" s="76" t="s">
        <v>4</v>
      </c>
      <c r="R5" s="78" t="s">
        <v>1</v>
      </c>
      <c r="S5" s="79"/>
      <c r="T5" s="80"/>
      <c r="U5" s="76" t="s">
        <v>3</v>
      </c>
      <c r="V5" s="76" t="s">
        <v>4</v>
      </c>
      <c r="W5" s="78" t="s">
        <v>1</v>
      </c>
      <c r="X5" s="79"/>
      <c r="Y5" s="80"/>
      <c r="Z5" s="76" t="s">
        <v>3</v>
      </c>
      <c r="AA5" s="76" t="s">
        <v>4</v>
      </c>
    </row>
    <row r="6" spans="1:27" ht="101.25" x14ac:dyDescent="0.3">
      <c r="A6" s="77"/>
      <c r="B6" s="84"/>
      <c r="C6" s="2" t="s">
        <v>2</v>
      </c>
      <c r="D6" s="3" t="s">
        <v>25</v>
      </c>
      <c r="E6" s="3" t="s">
        <v>26</v>
      </c>
      <c r="F6" s="3" t="s">
        <v>27</v>
      </c>
      <c r="G6" s="24" t="s">
        <v>28</v>
      </c>
      <c r="H6" s="28"/>
      <c r="I6" s="28"/>
      <c r="J6" s="2" t="s">
        <v>63</v>
      </c>
      <c r="K6" s="72"/>
      <c r="L6" s="77"/>
      <c r="M6" s="4" t="s">
        <v>6</v>
      </c>
      <c r="N6" s="4" t="s">
        <v>7</v>
      </c>
      <c r="O6" s="4" t="s">
        <v>8</v>
      </c>
      <c r="P6" s="77"/>
      <c r="Q6" s="77"/>
      <c r="R6" s="4" t="s">
        <v>9</v>
      </c>
      <c r="S6" s="4" t="s">
        <v>10</v>
      </c>
      <c r="T6" s="4" t="s">
        <v>11</v>
      </c>
      <c r="U6" s="77"/>
      <c r="V6" s="77"/>
      <c r="W6" s="4" t="s">
        <v>12</v>
      </c>
      <c r="X6" s="4" t="s">
        <v>13</v>
      </c>
      <c r="Y6" s="4" t="s">
        <v>14</v>
      </c>
      <c r="Z6" s="77"/>
      <c r="AA6" s="77"/>
    </row>
    <row r="7" spans="1:27" ht="20.25" x14ac:dyDescent="0.3">
      <c r="A7" s="66" t="s">
        <v>15</v>
      </c>
      <c r="B7" s="67"/>
      <c r="C7" s="6">
        <f>C10+C11+C13+C21+C23+C29+C31+C33</f>
        <v>56524.89</v>
      </c>
      <c r="D7" s="6">
        <f>D10+D11+D13+D21+D23+D29+D31+D33</f>
        <v>8121.4</v>
      </c>
      <c r="E7" s="6">
        <f t="shared" ref="E7:G7" si="0">E10+E11+E13+E21+E23+E29+E31+E33</f>
        <v>25137.530000000002</v>
      </c>
      <c r="F7" s="6">
        <f t="shared" si="0"/>
        <v>7518.8</v>
      </c>
      <c r="G7" s="6">
        <f t="shared" si="0"/>
        <v>0</v>
      </c>
      <c r="H7" s="29"/>
      <c r="I7" s="6"/>
      <c r="J7" s="6">
        <f>J10+J11+J13+J21+J23+J29+J31+J33</f>
        <v>5225.33</v>
      </c>
      <c r="K7" s="5">
        <f>J7</f>
        <v>5225.33</v>
      </c>
      <c r="L7" s="12">
        <f>K7/C7*100</f>
        <v>9.2442992812546816</v>
      </c>
      <c r="M7" s="15" t="e">
        <f>#REF!+M13+M23+#REF!+#REF!+M33</f>
        <v>#REF!</v>
      </c>
      <c r="N7" s="15" t="e">
        <f>#REF!+N13+N23+#REF!+#REF!+N33</f>
        <v>#REF!</v>
      </c>
      <c r="O7" s="15" t="e">
        <f>#REF!+O13+O23+#REF!+#REF!+O33</f>
        <v>#REF!</v>
      </c>
      <c r="P7" s="15" t="e">
        <f>#REF!+P13+P23+#REF!+#REF!+P33</f>
        <v>#REF!</v>
      </c>
      <c r="Q7" s="16" t="e">
        <f>P7/C7*100</f>
        <v>#REF!</v>
      </c>
      <c r="R7" s="15" t="e">
        <f>#REF!+R13+R23+#REF!+#REF!+R33</f>
        <v>#REF!</v>
      </c>
      <c r="S7" s="15" t="e">
        <f>#REF!+S13+S23+#REF!+#REF!+S33</f>
        <v>#REF!</v>
      </c>
      <c r="T7" s="15" t="e">
        <f>#REF!+T13+T23+#REF!+#REF!+T33</f>
        <v>#REF!</v>
      </c>
      <c r="U7" s="15" t="e">
        <f>#REF!+U13+U23+#REF!+#REF!+U33</f>
        <v>#REF!</v>
      </c>
      <c r="V7" s="16" t="e">
        <f>U7/C7*100</f>
        <v>#REF!</v>
      </c>
      <c r="W7" s="15" t="e">
        <f>#REF!+W13+W23+#REF!+#REF!+W33</f>
        <v>#REF!</v>
      </c>
      <c r="X7" s="15" t="e">
        <f>#REF!+X13+X23+#REF!+#REF!+X33</f>
        <v>#REF!</v>
      </c>
      <c r="Y7" s="15" t="e">
        <f>#REF!+Y13+Y23+#REF!+#REF!+Y33</f>
        <v>#REF!</v>
      </c>
      <c r="Z7" s="15" t="e">
        <f>#REF!+Z13+Z23+#REF!+#REF!+Z33</f>
        <v>#REF!</v>
      </c>
      <c r="AA7" s="16" t="e">
        <f>Z7/R7*100</f>
        <v>#REF!</v>
      </c>
    </row>
    <row r="8" spans="1:27" ht="20.25" x14ac:dyDescent="0.3">
      <c r="A8" s="63" t="s">
        <v>17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5"/>
    </row>
    <row r="9" spans="1:27" ht="20.25" x14ac:dyDescent="0.3">
      <c r="A9" s="63" t="s">
        <v>18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5"/>
    </row>
    <row r="10" spans="1:27" ht="60.75" x14ac:dyDescent="0.3">
      <c r="A10" s="4">
        <v>1</v>
      </c>
      <c r="B10" s="7" t="s">
        <v>38</v>
      </c>
      <c r="C10" s="12">
        <v>1021.4</v>
      </c>
      <c r="D10" s="12">
        <v>1000</v>
      </c>
      <c r="E10" s="12">
        <v>20.41</v>
      </c>
      <c r="F10" s="12"/>
      <c r="G10" s="12"/>
      <c r="H10" s="12" t="s">
        <v>54</v>
      </c>
      <c r="I10" s="30">
        <v>45627</v>
      </c>
      <c r="J10" s="12">
        <v>0</v>
      </c>
      <c r="K10" s="5">
        <f>J10</f>
        <v>0</v>
      </c>
      <c r="L10" s="12">
        <f>K10/C10*100</f>
        <v>0</v>
      </c>
      <c r="M10" s="12">
        <v>4549.1000000000004</v>
      </c>
      <c r="N10" s="12">
        <v>188.9</v>
      </c>
      <c r="O10" s="12"/>
      <c r="P10" s="12">
        <f>M10+N10</f>
        <v>4738</v>
      </c>
      <c r="Q10" s="12">
        <f>P10/C10*100</f>
        <v>463.87311533189745</v>
      </c>
      <c r="R10" s="12">
        <v>850</v>
      </c>
      <c r="S10" s="12"/>
      <c r="T10" s="12"/>
      <c r="U10" s="12">
        <v>850</v>
      </c>
      <c r="V10" s="12">
        <f>U10/C10*100</f>
        <v>83.219111024084597</v>
      </c>
      <c r="W10" s="12"/>
      <c r="X10" s="10"/>
      <c r="Y10" s="10"/>
      <c r="Z10" s="10"/>
      <c r="AA10" s="10"/>
    </row>
    <row r="11" spans="1:27" ht="101.25" x14ac:dyDescent="0.3">
      <c r="A11" s="10">
        <v>2</v>
      </c>
      <c r="B11" s="7" t="s">
        <v>55</v>
      </c>
      <c r="C11" s="12">
        <v>102</v>
      </c>
      <c r="D11" s="12">
        <v>100</v>
      </c>
      <c r="E11" s="12">
        <v>2</v>
      </c>
      <c r="F11" s="12">
        <v>0.01</v>
      </c>
      <c r="G11" s="12"/>
      <c r="H11" s="12" t="s">
        <v>51</v>
      </c>
      <c r="I11" s="30">
        <v>45627</v>
      </c>
      <c r="J11" s="12">
        <v>0</v>
      </c>
      <c r="K11" s="5">
        <f>J11</f>
        <v>0</v>
      </c>
      <c r="L11" s="12">
        <f>K11/C11*100</f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0"/>
      <c r="Y11" s="10"/>
      <c r="Z11" s="10"/>
      <c r="AA11" s="10"/>
    </row>
    <row r="12" spans="1:27" ht="20.25" x14ac:dyDescent="0.3">
      <c r="A12" s="63" t="s">
        <v>19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5"/>
    </row>
    <row r="13" spans="1:27" ht="20.25" x14ac:dyDescent="0.3">
      <c r="A13" s="61" t="s">
        <v>16</v>
      </c>
      <c r="B13" s="62"/>
      <c r="C13" s="6">
        <f>C15+C16+C19+C21</f>
        <v>13716.06</v>
      </c>
      <c r="D13" s="6">
        <f t="shared" ref="D13:Z13" si="1">D15+D16+D19+D21</f>
        <v>420.4</v>
      </c>
      <c r="E13" s="6">
        <f t="shared" si="1"/>
        <v>12502.6</v>
      </c>
      <c r="F13" s="6">
        <f t="shared" si="1"/>
        <v>793.6</v>
      </c>
      <c r="G13" s="6">
        <f t="shared" si="1"/>
        <v>0</v>
      </c>
      <c r="H13" s="6"/>
      <c r="I13" s="6"/>
      <c r="J13" s="6">
        <f t="shared" si="1"/>
        <v>2520.4900000000002</v>
      </c>
      <c r="K13" s="6">
        <f t="shared" si="1"/>
        <v>2520.4900000000002</v>
      </c>
      <c r="L13" s="12">
        <f>K13/C13*100</f>
        <v>18.376195496374326</v>
      </c>
      <c r="M13" s="6">
        <f t="shared" si="1"/>
        <v>0</v>
      </c>
      <c r="N13" s="6">
        <f t="shared" si="1"/>
        <v>0</v>
      </c>
      <c r="O13" s="6">
        <f t="shared" si="1"/>
        <v>878.83336000000008</v>
      </c>
      <c r="P13" s="6">
        <f t="shared" si="1"/>
        <v>878.83336000000008</v>
      </c>
      <c r="Q13" s="11">
        <f>P13/C13*100</f>
        <v>6.4073309682226531</v>
      </c>
      <c r="R13" s="6">
        <f t="shared" si="1"/>
        <v>17193.099999999999</v>
      </c>
      <c r="S13" s="6">
        <f t="shared" si="1"/>
        <v>4665.8</v>
      </c>
      <c r="T13" s="6">
        <f t="shared" si="1"/>
        <v>0</v>
      </c>
      <c r="U13" s="6">
        <f t="shared" si="1"/>
        <v>21858.899999999998</v>
      </c>
      <c r="V13" s="11">
        <f>U13/C13*100</f>
        <v>159.36719436922849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6">
        <f t="shared" si="1"/>
        <v>0</v>
      </c>
      <c r="AA13" s="11">
        <f>Z13/R13*100</f>
        <v>0</v>
      </c>
    </row>
    <row r="14" spans="1:27" ht="20.25" x14ac:dyDescent="0.3">
      <c r="A14" s="63" t="s">
        <v>20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5"/>
    </row>
    <row r="15" spans="1:27" ht="68.25" customHeight="1" x14ac:dyDescent="0.3">
      <c r="A15" s="10">
        <v>1</v>
      </c>
      <c r="B15" s="7" t="s">
        <v>34</v>
      </c>
      <c r="C15" s="10">
        <v>140</v>
      </c>
      <c r="D15" s="10">
        <v>137.69999999999999</v>
      </c>
      <c r="E15" s="10">
        <v>2.8</v>
      </c>
      <c r="F15" s="10">
        <v>0.1</v>
      </c>
      <c r="G15" s="12">
        <v>0</v>
      </c>
      <c r="H15" s="30">
        <v>45382</v>
      </c>
      <c r="I15" s="30">
        <v>45505</v>
      </c>
      <c r="J15" s="10">
        <v>0</v>
      </c>
      <c r="K15" s="5">
        <f>J15</f>
        <v>0</v>
      </c>
      <c r="L15" s="12">
        <f t="shared" ref="L15:L19" si="2">K15/C15*100</f>
        <v>0</v>
      </c>
      <c r="M15" s="10">
        <v>0</v>
      </c>
      <c r="N15" s="10">
        <v>0</v>
      </c>
      <c r="O15" s="10">
        <v>523.14358000000004</v>
      </c>
      <c r="P15" s="10">
        <v>523.14358000000004</v>
      </c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7" ht="84.75" customHeight="1" x14ac:dyDescent="0.3">
      <c r="A16" s="10">
        <v>2</v>
      </c>
      <c r="B16" s="7" t="s">
        <v>21</v>
      </c>
      <c r="C16" s="10">
        <v>300</v>
      </c>
      <c r="D16" s="10">
        <v>282.7</v>
      </c>
      <c r="E16" s="10">
        <v>5.8</v>
      </c>
      <c r="F16" s="10">
        <v>11.5</v>
      </c>
      <c r="G16" s="10">
        <v>0</v>
      </c>
      <c r="H16" s="30">
        <v>45371</v>
      </c>
      <c r="I16" s="10" t="s">
        <v>59</v>
      </c>
      <c r="J16" s="45">
        <v>0</v>
      </c>
      <c r="K16" s="5">
        <f>J16</f>
        <v>0</v>
      </c>
      <c r="L16" s="12">
        <f t="shared" si="2"/>
        <v>0</v>
      </c>
      <c r="M16" s="10">
        <v>0</v>
      </c>
      <c r="N16" s="10">
        <v>0</v>
      </c>
      <c r="O16" s="10">
        <v>355.68977999999998</v>
      </c>
      <c r="P16" s="10">
        <v>355.68977999999998</v>
      </c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84.75" customHeight="1" x14ac:dyDescent="0.3">
      <c r="A17" s="10">
        <v>3</v>
      </c>
      <c r="B17" s="7" t="s">
        <v>40</v>
      </c>
      <c r="C17" s="37">
        <v>3721.2</v>
      </c>
      <c r="D17" s="10">
        <v>3643.13</v>
      </c>
      <c r="E17" s="10">
        <v>74.3</v>
      </c>
      <c r="F17" s="10">
        <v>3.7</v>
      </c>
      <c r="G17" s="10">
        <v>0</v>
      </c>
      <c r="H17" s="30">
        <v>45377</v>
      </c>
      <c r="I17" s="30">
        <v>45505</v>
      </c>
      <c r="J17" s="10">
        <v>0</v>
      </c>
      <c r="K17" s="5">
        <f>J17</f>
        <v>0</v>
      </c>
      <c r="L17" s="12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84.75" customHeight="1" x14ac:dyDescent="0.3">
      <c r="A18" s="10">
        <v>4</v>
      </c>
      <c r="B18" s="7" t="s">
        <v>65</v>
      </c>
      <c r="C18" s="10">
        <v>4031.06</v>
      </c>
      <c r="D18" s="10">
        <v>3946.5</v>
      </c>
      <c r="E18" s="10">
        <v>80.540000000000006</v>
      </c>
      <c r="F18" s="10">
        <v>4.03</v>
      </c>
      <c r="G18" s="10"/>
      <c r="H18" s="30">
        <v>45541</v>
      </c>
      <c r="I18" s="30">
        <v>45609</v>
      </c>
      <c r="J18" s="45">
        <v>0</v>
      </c>
      <c r="K18" s="6"/>
      <c r="L18" s="12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02.75" customHeight="1" x14ac:dyDescent="0.3">
      <c r="A19" s="10">
        <v>5</v>
      </c>
      <c r="B19" s="7" t="s">
        <v>66</v>
      </c>
      <c r="C19" s="37">
        <v>527</v>
      </c>
      <c r="D19" s="10">
        <v>0</v>
      </c>
      <c r="E19" s="10">
        <v>0</v>
      </c>
      <c r="F19" s="10">
        <v>527</v>
      </c>
      <c r="G19" s="10">
        <v>0</v>
      </c>
      <c r="H19" s="30">
        <v>45377</v>
      </c>
      <c r="I19" s="30">
        <v>45505</v>
      </c>
      <c r="J19" s="10">
        <v>415.4</v>
      </c>
      <c r="K19" s="5">
        <f>J19</f>
        <v>415.4</v>
      </c>
      <c r="L19" s="12">
        <f t="shared" si="2"/>
        <v>78.82352941176471</v>
      </c>
      <c r="M19" s="10"/>
      <c r="N19" s="10"/>
      <c r="O19" s="10"/>
      <c r="P19" s="10"/>
      <c r="Q19" s="10"/>
      <c r="R19" s="10"/>
      <c r="S19" s="10">
        <v>4665.8</v>
      </c>
      <c r="T19" s="10"/>
      <c r="U19" s="18">
        <v>4665.8</v>
      </c>
      <c r="V19" s="19">
        <f>U19/C19*100</f>
        <v>885.35104364326378</v>
      </c>
      <c r="W19" s="10"/>
      <c r="X19" s="10"/>
      <c r="Y19" s="10"/>
      <c r="Z19" s="10"/>
      <c r="AA19" s="10"/>
    </row>
    <row r="20" spans="1:27" ht="66.75" customHeight="1" x14ac:dyDescent="0.3">
      <c r="A20" s="10"/>
      <c r="B20" s="32"/>
      <c r="C20" s="33"/>
      <c r="D20" s="36" t="s">
        <v>53</v>
      </c>
      <c r="E20" s="33"/>
      <c r="F20" s="33"/>
      <c r="G20" s="33"/>
      <c r="H20" s="33"/>
      <c r="I20" s="33"/>
      <c r="J20" s="33"/>
      <c r="K20" s="34"/>
      <c r="L20" s="35"/>
      <c r="M20" s="10"/>
      <c r="N20" s="10"/>
      <c r="O20" s="10"/>
      <c r="P20" s="10"/>
      <c r="Q20" s="10"/>
      <c r="R20" s="10"/>
      <c r="S20" s="10"/>
      <c r="T20" s="10"/>
      <c r="U20" s="18"/>
      <c r="V20" s="19"/>
      <c r="W20" s="10"/>
      <c r="X20" s="10"/>
      <c r="Y20" s="10"/>
      <c r="Z20" s="10"/>
      <c r="AA20" s="10"/>
    </row>
    <row r="21" spans="1:27" ht="60" customHeight="1" x14ac:dyDescent="0.3">
      <c r="A21" s="10"/>
      <c r="B21" s="7" t="s">
        <v>41</v>
      </c>
      <c r="C21" s="10">
        <v>12749.06</v>
      </c>
      <c r="D21" s="10">
        <v>0</v>
      </c>
      <c r="E21" s="10">
        <v>12494</v>
      </c>
      <c r="F21" s="10">
        <v>255</v>
      </c>
      <c r="G21" s="10">
        <v>0</v>
      </c>
      <c r="H21" s="57">
        <v>45454</v>
      </c>
      <c r="I21" s="30">
        <v>45531</v>
      </c>
      <c r="J21" s="10">
        <v>2105.09</v>
      </c>
      <c r="K21" s="5">
        <f>J21</f>
        <v>2105.09</v>
      </c>
      <c r="L21" s="12">
        <f>K21/C21*100</f>
        <v>16.511727139098884</v>
      </c>
      <c r="M21" s="10"/>
      <c r="N21" s="10"/>
      <c r="O21" s="10"/>
      <c r="P21" s="10"/>
      <c r="Q21" s="10"/>
      <c r="R21" s="10">
        <v>17193.099999999999</v>
      </c>
      <c r="S21" s="10"/>
      <c r="T21" s="10"/>
      <c r="U21" s="10">
        <v>17193.099999999999</v>
      </c>
      <c r="V21" s="19">
        <f>U21/C21*100</f>
        <v>134.85778559360455</v>
      </c>
      <c r="W21" s="10"/>
      <c r="X21" s="10"/>
      <c r="Y21" s="10"/>
      <c r="Z21" s="10"/>
      <c r="AA21" s="10"/>
    </row>
    <row r="22" spans="1:27" ht="20.25" x14ac:dyDescent="0.3">
      <c r="A22" s="68" t="s">
        <v>32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70"/>
    </row>
    <row r="23" spans="1:27" ht="20.25" x14ac:dyDescent="0.3">
      <c r="A23" s="61" t="s">
        <v>16</v>
      </c>
      <c r="B23" s="62"/>
      <c r="C23" s="6">
        <f>C25+C26</f>
        <v>0</v>
      </c>
      <c r="D23" s="6">
        <f t="shared" ref="D23:Z23" si="3">D25+D26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/>
      <c r="I23" s="6"/>
      <c r="J23" s="6">
        <f t="shared" si="3"/>
        <v>0</v>
      </c>
      <c r="K23" s="6">
        <f t="shared" si="3"/>
        <v>0</v>
      </c>
      <c r="L23" s="11" t="e">
        <f>K23/C23*100</f>
        <v>#DIV/0!</v>
      </c>
      <c r="M23" s="6">
        <f t="shared" si="3"/>
        <v>0</v>
      </c>
      <c r="N23" s="6">
        <f t="shared" si="3"/>
        <v>9780</v>
      </c>
      <c r="O23" s="6">
        <f t="shared" si="3"/>
        <v>0</v>
      </c>
      <c r="P23" s="6">
        <f t="shared" si="3"/>
        <v>9780</v>
      </c>
      <c r="Q23" s="11" t="e">
        <f>P23/C23*100</f>
        <v>#DIV/0!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11" t="e">
        <f>U23/C23*100</f>
        <v>#DIV/0!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11" t="e">
        <f>Z23/C23*100</f>
        <v>#DIV/0!</v>
      </c>
    </row>
    <row r="24" spans="1:27" ht="20.25" x14ac:dyDescent="0.3">
      <c r="A24" s="68" t="s">
        <v>35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</row>
    <row r="25" spans="1:27" ht="189" customHeight="1" x14ac:dyDescent="0.3">
      <c r="A25" s="10">
        <v>1</v>
      </c>
      <c r="B25" s="20" t="s">
        <v>44</v>
      </c>
      <c r="C25" s="37">
        <v>0</v>
      </c>
      <c r="D25" s="25"/>
      <c r="E25" s="10"/>
      <c r="F25" s="10"/>
      <c r="G25" s="10">
        <v>0</v>
      </c>
      <c r="H25" s="30">
        <v>45656</v>
      </c>
      <c r="I25" s="30">
        <v>45620</v>
      </c>
      <c r="J25" s="40">
        <v>0</v>
      </c>
      <c r="K25" s="5">
        <f>J25</f>
        <v>0</v>
      </c>
      <c r="L25" s="12" t="e">
        <f>K25/C25*100</f>
        <v>#DIV/0!</v>
      </c>
      <c r="M25" s="10">
        <v>0</v>
      </c>
      <c r="N25" s="10">
        <v>9780</v>
      </c>
      <c r="O25" s="10">
        <v>0</v>
      </c>
      <c r="P25" s="10">
        <v>9780</v>
      </c>
      <c r="Q25" s="10"/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</row>
    <row r="26" spans="1:27" ht="20.25" x14ac:dyDescent="0.3">
      <c r="A26" s="10"/>
      <c r="B26" s="7"/>
      <c r="C26" s="8"/>
      <c r="D26" s="8"/>
      <c r="E26" s="8"/>
      <c r="F26" s="8"/>
      <c r="G26" s="8"/>
      <c r="H26" s="8"/>
      <c r="I26" s="8"/>
      <c r="J26" s="8"/>
      <c r="K26" s="9"/>
      <c r="L26" s="10"/>
      <c r="M26" s="10"/>
      <c r="N26" s="8"/>
      <c r="O26" s="8"/>
      <c r="P26" s="8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20.25" x14ac:dyDescent="0.3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5"/>
    </row>
    <row r="28" spans="1:27" ht="20.25" x14ac:dyDescent="0.3">
      <c r="A28" s="63" t="s">
        <v>23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5"/>
    </row>
    <row r="29" spans="1:27" ht="81" x14ac:dyDescent="0.3">
      <c r="A29" s="10">
        <v>1</v>
      </c>
      <c r="B29" s="7" t="s">
        <v>45</v>
      </c>
      <c r="C29" s="56">
        <v>3202.4</v>
      </c>
      <c r="D29" s="7"/>
      <c r="E29" s="7"/>
      <c r="F29" s="7">
        <v>1597.4</v>
      </c>
      <c r="G29" s="7">
        <v>0</v>
      </c>
      <c r="H29" s="7" t="s">
        <v>54</v>
      </c>
      <c r="I29" s="41">
        <v>45532</v>
      </c>
      <c r="J29" s="10">
        <v>599.75</v>
      </c>
      <c r="K29" s="5">
        <f>J29</f>
        <v>599.75</v>
      </c>
      <c r="L29" s="12">
        <f>K29/C29*100</f>
        <v>18.728141393954534</v>
      </c>
      <c r="M29" s="10">
        <v>0</v>
      </c>
      <c r="N29" s="7">
        <v>0</v>
      </c>
      <c r="O29" s="7">
        <v>0</v>
      </c>
      <c r="P29" s="10">
        <v>0</v>
      </c>
      <c r="Q29" s="10">
        <v>0</v>
      </c>
      <c r="R29" s="7">
        <v>500</v>
      </c>
      <c r="S29" s="10">
        <v>550</v>
      </c>
      <c r="T29" s="7">
        <v>0</v>
      </c>
      <c r="U29" s="10">
        <f>R29+S29+T29</f>
        <v>1050</v>
      </c>
      <c r="V29" s="7">
        <v>100</v>
      </c>
      <c r="W29" s="10">
        <v>0</v>
      </c>
      <c r="X29" s="7">
        <v>0</v>
      </c>
      <c r="Y29" s="10">
        <v>0</v>
      </c>
      <c r="Z29" s="7">
        <v>0</v>
      </c>
      <c r="AA29" s="10">
        <v>100</v>
      </c>
    </row>
    <row r="30" spans="1:27" ht="20.25" x14ac:dyDescent="0.3">
      <c r="A30" s="10"/>
      <c r="B30" s="90"/>
      <c r="C30" s="91"/>
      <c r="D30" s="92" t="s">
        <v>57</v>
      </c>
      <c r="E30" s="93"/>
      <c r="F30" s="93"/>
      <c r="G30" s="93"/>
      <c r="H30" s="93"/>
      <c r="I30" s="93"/>
      <c r="J30" s="93"/>
      <c r="K30" s="93"/>
      <c r="L30" s="94"/>
      <c r="M30" s="33"/>
      <c r="N30" s="38"/>
      <c r="O30" s="38"/>
      <c r="P30" s="33"/>
      <c r="Q30" s="33"/>
      <c r="R30" s="38"/>
      <c r="S30" s="33"/>
      <c r="T30" s="38"/>
      <c r="U30" s="33"/>
      <c r="V30" s="38"/>
      <c r="W30" s="33"/>
      <c r="X30" s="38"/>
      <c r="Y30" s="33"/>
      <c r="Z30" s="38"/>
      <c r="AA30" s="39"/>
    </row>
    <row r="31" spans="1:27" ht="60.75" x14ac:dyDescent="0.3">
      <c r="A31" s="10">
        <v>2</v>
      </c>
      <c r="B31" s="7" t="s">
        <v>56</v>
      </c>
      <c r="C31" s="7">
        <v>715.9</v>
      </c>
      <c r="D31" s="7">
        <v>255.38</v>
      </c>
      <c r="E31" s="7">
        <v>5.22</v>
      </c>
      <c r="F31" s="7">
        <v>0.26</v>
      </c>
      <c r="G31" s="7">
        <v>0</v>
      </c>
      <c r="H31" s="7" t="s">
        <v>58</v>
      </c>
      <c r="I31" s="41">
        <v>45519</v>
      </c>
      <c r="J31" s="10">
        <v>0</v>
      </c>
      <c r="K31" s="5">
        <f>J31</f>
        <v>0</v>
      </c>
      <c r="L31" s="12">
        <f>K31/C31*100</f>
        <v>0</v>
      </c>
      <c r="M31" s="33"/>
      <c r="N31" s="38"/>
      <c r="O31" s="38"/>
      <c r="P31" s="33"/>
      <c r="Q31" s="33"/>
      <c r="R31" s="38"/>
      <c r="S31" s="33"/>
      <c r="T31" s="38"/>
      <c r="U31" s="33"/>
      <c r="V31" s="38"/>
      <c r="W31" s="33"/>
      <c r="X31" s="38"/>
      <c r="Y31" s="33"/>
      <c r="Z31" s="38"/>
      <c r="AA31" s="39"/>
    </row>
    <row r="32" spans="1:27" ht="20.25" x14ac:dyDescent="0.3">
      <c r="A32" s="63" t="s">
        <v>47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5"/>
    </row>
    <row r="33" spans="1:27" ht="20.25" x14ac:dyDescent="0.3">
      <c r="A33" s="61" t="s">
        <v>16</v>
      </c>
      <c r="B33" s="62"/>
      <c r="C33" s="6">
        <f>C34+C35+C36</f>
        <v>25018.07</v>
      </c>
      <c r="D33" s="6">
        <f t="shared" ref="D33:K33" si="4">D35+D36</f>
        <v>6345.62</v>
      </c>
      <c r="E33" s="6">
        <f t="shared" si="4"/>
        <v>113.3</v>
      </c>
      <c r="F33" s="6">
        <f t="shared" si="4"/>
        <v>4872.53</v>
      </c>
      <c r="G33" s="6">
        <f t="shared" si="4"/>
        <v>0</v>
      </c>
      <c r="H33" s="6"/>
      <c r="I33" s="6"/>
      <c r="J33" s="6">
        <f t="shared" si="4"/>
        <v>0</v>
      </c>
      <c r="K33" s="6">
        <f t="shared" si="4"/>
        <v>0</v>
      </c>
      <c r="L33" s="11">
        <f>K33/C33*100</f>
        <v>0</v>
      </c>
      <c r="M33" s="6">
        <f>M35+M36</f>
        <v>0</v>
      </c>
      <c r="N33" s="6">
        <f>N35+N36</f>
        <v>0</v>
      </c>
      <c r="O33" s="6">
        <f>O35+O36</f>
        <v>0</v>
      </c>
      <c r="P33" s="6">
        <f>P35+P36</f>
        <v>0</v>
      </c>
      <c r="Q33" s="11">
        <f>P33/C33*100</f>
        <v>0</v>
      </c>
      <c r="R33" s="6">
        <f>R35+R36</f>
        <v>0</v>
      </c>
      <c r="S33" s="6">
        <f>S35+S36</f>
        <v>0</v>
      </c>
      <c r="T33" s="6">
        <f>T35+T36</f>
        <v>0</v>
      </c>
      <c r="U33" s="6">
        <f>U35+U36</f>
        <v>146800</v>
      </c>
      <c r="V33" s="11">
        <f>U33/C33*100</f>
        <v>586.77587839509602</v>
      </c>
      <c r="W33" s="6">
        <f>W35+W36</f>
        <v>0</v>
      </c>
      <c r="X33" s="6">
        <f>X35+X36</f>
        <v>0</v>
      </c>
      <c r="Y33" s="6">
        <f>Y35+Y36</f>
        <v>0</v>
      </c>
      <c r="Z33" s="6">
        <f>Z35+Z36</f>
        <v>0</v>
      </c>
      <c r="AA33" s="11">
        <f>Z33/C33*100</f>
        <v>0</v>
      </c>
    </row>
    <row r="34" spans="1:27" ht="20.25" x14ac:dyDescent="0.3">
      <c r="A34" s="68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6"/>
    </row>
    <row r="35" spans="1:27" ht="102" x14ac:dyDescent="0.35">
      <c r="A35" s="14">
        <v>1</v>
      </c>
      <c r="B35" s="7" t="s">
        <v>48</v>
      </c>
      <c r="C35" s="26">
        <v>11331.47</v>
      </c>
      <c r="D35" s="42">
        <v>6345.62</v>
      </c>
      <c r="E35" s="42">
        <v>113.3</v>
      </c>
      <c r="F35" s="42">
        <v>4872.53</v>
      </c>
      <c r="G35" s="42">
        <v>0</v>
      </c>
      <c r="H35" s="44">
        <v>45357</v>
      </c>
      <c r="I35" s="44">
        <v>45550</v>
      </c>
      <c r="J35" s="43">
        <v>0</v>
      </c>
      <c r="K35" s="5">
        <f t="shared" ref="K35" si="5">J35</f>
        <v>0</v>
      </c>
      <c r="L35" s="17">
        <f>K35/C35*100</f>
        <v>0</v>
      </c>
      <c r="M35" s="14"/>
      <c r="N35" s="14"/>
      <c r="O35" s="14"/>
      <c r="P35" s="14"/>
      <c r="Q35" s="14"/>
      <c r="R35" s="14"/>
      <c r="S35" s="14"/>
      <c r="T35" s="14"/>
      <c r="U35" s="10">
        <v>146800</v>
      </c>
      <c r="V35" s="14"/>
      <c r="W35" s="14"/>
      <c r="X35" s="14"/>
      <c r="Y35" s="14"/>
      <c r="Z35" s="14"/>
      <c r="AA35" s="14"/>
    </row>
    <row r="36" spans="1:27" ht="102" x14ac:dyDescent="0.35">
      <c r="A36" s="14">
        <v>2</v>
      </c>
      <c r="B36" s="7" t="s">
        <v>61</v>
      </c>
      <c r="C36" s="17">
        <v>13686.6</v>
      </c>
      <c r="D36" s="14"/>
      <c r="E36" s="14"/>
      <c r="F36" s="14"/>
      <c r="G36" s="14"/>
      <c r="H36" s="54">
        <v>45506</v>
      </c>
      <c r="I36" s="54">
        <v>45641</v>
      </c>
      <c r="J36" s="53">
        <v>0</v>
      </c>
      <c r="K36" s="5">
        <f t="shared" ref="K36" si="6">J36</f>
        <v>0</v>
      </c>
      <c r="L36" s="17">
        <f>K36/C36*100</f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8" spans="1:27" ht="39.75" customHeight="1" x14ac:dyDescent="0.3">
      <c r="A38" s="87" t="s">
        <v>46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9"/>
    </row>
    <row r="39" spans="1:27" ht="21" thickBot="1" x14ac:dyDescent="0.35">
      <c r="A39" s="61" t="s">
        <v>33</v>
      </c>
      <c r="B39" s="62"/>
      <c r="C39" s="6">
        <f>C40+C41+C42</f>
        <v>504011.06</v>
      </c>
      <c r="D39" s="6">
        <f t="shared" ref="D39:G39" si="7">D41+D42</f>
        <v>0</v>
      </c>
      <c r="E39" s="6">
        <f t="shared" si="7"/>
        <v>0</v>
      </c>
      <c r="F39" s="6">
        <f t="shared" si="7"/>
        <v>0</v>
      </c>
      <c r="G39" s="6">
        <f t="shared" si="7"/>
        <v>0</v>
      </c>
      <c r="H39" s="6"/>
      <c r="I39" s="6"/>
      <c r="J39" s="6">
        <f>J40+J41</f>
        <v>272243.20000000001</v>
      </c>
      <c r="K39" s="6">
        <f>K40+K41</f>
        <v>272243.20000000001</v>
      </c>
      <c r="L39" s="11">
        <f>K39/C39*100</f>
        <v>54.015322600261982</v>
      </c>
      <c r="M39" s="6">
        <f>M40</f>
        <v>0</v>
      </c>
      <c r="N39" s="6">
        <f t="shared" ref="N39:P39" si="8">N40</f>
        <v>0</v>
      </c>
      <c r="O39" s="6">
        <f t="shared" si="8"/>
        <v>0</v>
      </c>
      <c r="P39" s="6">
        <f t="shared" si="8"/>
        <v>0</v>
      </c>
      <c r="Q39" s="11">
        <f>P39/C39*100</f>
        <v>0</v>
      </c>
      <c r="R39" s="6">
        <f>R40</f>
        <v>0</v>
      </c>
      <c r="S39" s="6">
        <f t="shared" ref="S39:U39" si="9">S40</f>
        <v>0</v>
      </c>
      <c r="T39" s="6">
        <f t="shared" si="9"/>
        <v>0</v>
      </c>
      <c r="U39" s="6">
        <f t="shared" si="9"/>
        <v>0</v>
      </c>
      <c r="V39" s="11">
        <f>U39/C39*100</f>
        <v>0</v>
      </c>
      <c r="W39" s="6">
        <f>W40</f>
        <v>0</v>
      </c>
      <c r="X39" s="6">
        <f t="shared" ref="X39:Z39" si="10">X40</f>
        <v>0</v>
      </c>
      <c r="Y39" s="6">
        <f t="shared" si="10"/>
        <v>0</v>
      </c>
      <c r="Z39" s="6">
        <f t="shared" si="10"/>
        <v>0</v>
      </c>
      <c r="AA39" s="11">
        <f>Z39/C39*100</f>
        <v>0</v>
      </c>
    </row>
    <row r="40" spans="1:27" ht="89.25" customHeight="1" x14ac:dyDescent="0.35">
      <c r="A40" s="46">
        <v>1</v>
      </c>
      <c r="B40" s="31" t="s">
        <v>52</v>
      </c>
      <c r="C40" s="47">
        <v>132000</v>
      </c>
      <c r="D40" s="46"/>
      <c r="E40" s="46"/>
      <c r="F40" s="47"/>
      <c r="G40" s="48"/>
      <c r="H40" s="49">
        <v>45383</v>
      </c>
      <c r="I40" s="49">
        <v>45597</v>
      </c>
      <c r="J40" s="48">
        <v>0</v>
      </c>
      <c r="K40" s="50">
        <f>J40</f>
        <v>0</v>
      </c>
      <c r="L40" s="46">
        <f>K40/C40*100</f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</row>
    <row r="41" spans="1:27" ht="65.25" customHeight="1" x14ac:dyDescent="0.35">
      <c r="A41" s="14">
        <v>2</v>
      </c>
      <c r="B41" s="51" t="s">
        <v>60</v>
      </c>
      <c r="C41" s="55">
        <v>372011.06</v>
      </c>
      <c r="D41" s="14"/>
      <c r="E41" s="14"/>
      <c r="F41" s="14"/>
      <c r="G41" s="14"/>
      <c r="H41" s="52">
        <v>45383</v>
      </c>
      <c r="I41" s="52">
        <v>45597</v>
      </c>
      <c r="J41" s="17">
        <v>272243.20000000001</v>
      </c>
      <c r="K41" s="6">
        <f>J41</f>
        <v>272243.20000000001</v>
      </c>
      <c r="L41" s="17">
        <f>K41/C41*100</f>
        <v>73.181480142015133</v>
      </c>
    </row>
    <row r="42" spans="1:27" ht="9.75" customHeight="1" x14ac:dyDescent="0.3">
      <c r="B42" s="22"/>
      <c r="C42" s="22"/>
      <c r="D42" s="22"/>
      <c r="E42" s="22"/>
      <c r="F42" s="22"/>
      <c r="G42" s="22"/>
      <c r="H42" s="22"/>
      <c r="I42" s="22"/>
      <c r="J42" s="22"/>
    </row>
    <row r="43" spans="1:27" ht="53.25" customHeight="1" x14ac:dyDescent="0.3">
      <c r="B43" s="58" t="s">
        <v>42</v>
      </c>
      <c r="C43" s="58"/>
      <c r="D43" s="22"/>
      <c r="E43" s="22"/>
      <c r="F43" s="22"/>
      <c r="G43" s="22"/>
      <c r="H43" s="22"/>
      <c r="I43" s="22"/>
      <c r="J43" s="23" t="s">
        <v>43</v>
      </c>
    </row>
    <row r="44" spans="1:27" ht="18.75" x14ac:dyDescent="0.3">
      <c r="B44" s="22"/>
      <c r="C44" s="22"/>
      <c r="D44" s="22"/>
      <c r="E44" s="22"/>
      <c r="F44" s="22"/>
      <c r="G44" s="22"/>
      <c r="H44" s="22"/>
      <c r="I44" s="22"/>
      <c r="J44" s="22"/>
    </row>
    <row r="45" spans="1:27" ht="52.5" customHeight="1" x14ac:dyDescent="0.3">
      <c r="B45" s="58" t="s">
        <v>36</v>
      </c>
      <c r="C45" s="58"/>
      <c r="D45" s="22"/>
      <c r="E45" s="22"/>
      <c r="F45" s="22"/>
      <c r="G45" s="22"/>
      <c r="H45" s="22"/>
      <c r="I45" s="22"/>
      <c r="J45" s="23" t="s">
        <v>37</v>
      </c>
    </row>
  </sheetData>
  <mergeCells count="41">
    <mergeCell ref="A8:AA8"/>
    <mergeCell ref="A39:B39"/>
    <mergeCell ref="A34:AA34"/>
    <mergeCell ref="A24:AA24"/>
    <mergeCell ref="A32:AA32"/>
    <mergeCell ref="A33:B33"/>
    <mergeCell ref="A38:AA38"/>
    <mergeCell ref="A27:AA27"/>
    <mergeCell ref="A28:AA28"/>
    <mergeCell ref="B30:C30"/>
    <mergeCell ref="D30:L30"/>
    <mergeCell ref="A4:AA4"/>
    <mergeCell ref="V5:V6"/>
    <mergeCell ref="W5:Y5"/>
    <mergeCell ref="Z5:Z6"/>
    <mergeCell ref="AA5:AA6"/>
    <mergeCell ref="U5:U6"/>
    <mergeCell ref="D5:G5"/>
    <mergeCell ref="M5:O5"/>
    <mergeCell ref="P5:P6"/>
    <mergeCell ref="Q5:Q6"/>
    <mergeCell ref="R5:T5"/>
    <mergeCell ref="A5:A6"/>
    <mergeCell ref="B5:B6"/>
    <mergeCell ref="L5:L6"/>
    <mergeCell ref="B45:C45"/>
    <mergeCell ref="K1:L1"/>
    <mergeCell ref="K2:L2"/>
    <mergeCell ref="K3:L3"/>
    <mergeCell ref="B43:C43"/>
    <mergeCell ref="A23:B23"/>
    <mergeCell ref="A12:AA12"/>
    <mergeCell ref="A9:AA9"/>
    <mergeCell ref="A7:B7"/>
    <mergeCell ref="A14:AA14"/>
    <mergeCell ref="A13:B13"/>
    <mergeCell ref="A22:AA22"/>
    <mergeCell ref="K5:K6"/>
    <mergeCell ref="Y1:AA1"/>
    <mergeCell ref="Y2:AA2"/>
    <mergeCell ref="X3:AA3"/>
  </mergeCells>
  <pageMargins left="0.25" right="0.25" top="0.75" bottom="0.75" header="0.3" footer="0.3"/>
  <pageSetup paperSize="9" scale="4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it</cp:lastModifiedBy>
  <cp:revision>9</cp:revision>
  <cp:lastPrinted>2024-09-18T09:24:53Z</cp:lastPrinted>
  <dcterms:created xsi:type="dcterms:W3CDTF">2019-02-07T14:51:34Z</dcterms:created>
  <dcterms:modified xsi:type="dcterms:W3CDTF">2025-01-30T13:22:41Z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