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РЕАЛИЗАЦИЯ НАЦПРОЕКТОВ\Графики\"/>
    </mc:Choice>
  </mc:AlternateContent>
  <bookViews>
    <workbookView xWindow="0" yWindow="0" windowWidth="19200" windowHeight="11490" tabRatio="500"/>
  </bookViews>
  <sheets>
    <sheet name="график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L38" i="2" l="1"/>
  <c r="K38" i="2"/>
  <c r="G7" i="2" l="1"/>
  <c r="K10" i="2" l="1"/>
  <c r="C12" i="2"/>
  <c r="K36" i="2"/>
  <c r="J36" i="2"/>
  <c r="G36" i="2"/>
  <c r="F36" i="2"/>
  <c r="E36" i="2"/>
  <c r="D36" i="2"/>
  <c r="C36" i="2"/>
  <c r="K28" i="2"/>
  <c r="L28" i="2" s="1"/>
  <c r="K32" i="2" l="1"/>
  <c r="L32" i="2" s="1"/>
  <c r="C30" i="2" l="1"/>
  <c r="K37" i="2" l="1"/>
  <c r="K26" i="2"/>
  <c r="K22" i="2"/>
  <c r="L22" i="2" s="1"/>
  <c r="K18" i="2"/>
  <c r="L18" i="2" s="1"/>
  <c r="K16" i="2"/>
  <c r="L16" i="2" s="1"/>
  <c r="K15" i="2"/>
  <c r="L15" i="2" s="1"/>
  <c r="K14" i="2"/>
  <c r="L14" i="2" s="1"/>
  <c r="L26" i="2" l="1"/>
  <c r="L37" i="2"/>
  <c r="P10" i="2" l="1"/>
  <c r="V10" i="2"/>
  <c r="L10" i="2" l="1"/>
  <c r="Q10" i="2"/>
  <c r="V18" i="2"/>
  <c r="V16" i="2"/>
  <c r="U26" i="2" l="1"/>
  <c r="X36" i="2" l="1"/>
  <c r="Y36" i="2"/>
  <c r="Z36" i="2"/>
  <c r="AA36" i="2" s="1"/>
  <c r="W36" i="2"/>
  <c r="S36" i="2"/>
  <c r="T36" i="2"/>
  <c r="U36" i="2"/>
  <c r="V36" i="2" s="1"/>
  <c r="R36" i="2"/>
  <c r="N36" i="2"/>
  <c r="O36" i="2"/>
  <c r="P36" i="2"/>
  <c r="Q36" i="2" s="1"/>
  <c r="M36" i="2"/>
  <c r="L36" i="2" l="1"/>
  <c r="Z12" i="2"/>
  <c r="Y12" i="2"/>
  <c r="X12" i="2"/>
  <c r="W12" i="2"/>
  <c r="U12" i="2"/>
  <c r="T12" i="2"/>
  <c r="S12" i="2"/>
  <c r="R12" i="2"/>
  <c r="P12" i="2"/>
  <c r="O12" i="2"/>
  <c r="N12" i="2"/>
  <c r="M12" i="2"/>
  <c r="D12" i="2"/>
  <c r="E12" i="2"/>
  <c r="F12" i="2"/>
  <c r="G12" i="2"/>
  <c r="J12" i="2"/>
  <c r="K12" i="2"/>
  <c r="Z20" i="2"/>
  <c r="Y20" i="2"/>
  <c r="X20" i="2"/>
  <c r="W20" i="2"/>
  <c r="U20" i="2"/>
  <c r="T20" i="2"/>
  <c r="S20" i="2"/>
  <c r="R20" i="2"/>
  <c r="P20" i="2"/>
  <c r="O20" i="2"/>
  <c r="N20" i="2"/>
  <c r="M20" i="2"/>
  <c r="D20" i="2"/>
  <c r="E20" i="2"/>
  <c r="F20" i="2"/>
  <c r="G20" i="2"/>
  <c r="J20" i="2"/>
  <c r="J7" i="2" s="1"/>
  <c r="K7" i="2" s="1"/>
  <c r="K20" i="2"/>
  <c r="C20" i="2"/>
  <c r="L7" i="2" l="1"/>
  <c r="L12" i="2"/>
  <c r="Q20" i="2"/>
  <c r="V20" i="2"/>
  <c r="V12" i="2"/>
  <c r="AA20" i="2"/>
  <c r="Q12" i="2"/>
  <c r="AA12" i="2"/>
  <c r="Z30" i="2"/>
  <c r="AA30" i="2" s="1"/>
  <c r="Y30" i="2"/>
  <c r="X30" i="2"/>
  <c r="X7" i="2" s="1"/>
  <c r="W30" i="2"/>
  <c r="U30" i="2"/>
  <c r="V30" i="2" s="1"/>
  <c r="T30" i="2"/>
  <c r="S30" i="2"/>
  <c r="R30" i="2"/>
  <c r="P30" i="2"/>
  <c r="Q30" i="2" s="1"/>
  <c r="O30" i="2"/>
  <c r="O7" i="2" s="1"/>
  <c r="N30" i="2"/>
  <c r="N7" i="2" s="1"/>
  <c r="M30" i="2"/>
  <c r="K30" i="2"/>
  <c r="L30" i="2" s="1"/>
  <c r="J30" i="2"/>
  <c r="G30" i="2"/>
  <c r="F30" i="2"/>
  <c r="E30" i="2"/>
  <c r="D30" i="2"/>
  <c r="Y7" i="2"/>
  <c r="Z7" i="2" l="1"/>
  <c r="P7" i="2"/>
  <c r="L20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<sst xmlns="http://schemas.openxmlformats.org/spreadsheetml/2006/main" count="77" uniqueCount="63">
  <si>
    <t>№ п/п</t>
  </si>
  <si>
    <t>Сроки освоения средств</t>
  </si>
  <si>
    <t>ИТОГО</t>
  </si>
  <si>
    <t>Январь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</si>
  <si>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</si>
  <si>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</si>
  <si>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</si>
  <si>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</si>
  <si>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</si>
  <si>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</si>
  <si>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</si>
  <si>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</si>
  <si>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</si>
  <si>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</si>
  <si>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</si>
  <si>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</si>
  <si>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</si>
  <si>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</si>
  <si>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</si>
  <si>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</si>
  <si>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</si>
  <si>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</si>
  <si>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</si>
  <si>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</si>
  <si>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</si>
  <si>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</si>
  <si>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</si>
  <si>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</si>
  <si>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</si>
  <si>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</si>
  <si>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</si>
  <si>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</si>
  <si>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</si>
  <si>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</si>
  <si>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</si>
  <si>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</si>
  <si>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</si>
  <si>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</si>
  <si>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</si>
  <si>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</si>
  <si>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</si>
  <si>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</si>
  <si>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</si>
  <si>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</si>
  <si>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</si>
  <si>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</si>
  <si>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</si>
  <si>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</si>
  <si>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</si>
  <si>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</si>
  <si>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График освоения средств в рамках национальных проектов за январь 2024 года</t>
  </si>
  <si>
    <t>Кассовое освоение на 01.02.2024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</si>
  <si>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</si>
  <si>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</si>
  <si>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</si>
  <si>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</si>
  <si>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</si>
  <si>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</si>
  <si>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</si>
  <si>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</si>
  <si>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</si>
  <si>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до 01.07.2024</t>
  </si>
  <si>
    <t>Ремонт автомобильной дороги «Каспий» – Жердевка – Токаревка – Мордово – Мельгуны – Волчки – «Орел – Тамбов» протяженность 16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</si>
</sst>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2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165" fontId="5" fillId="3" borderId="1" xfId="0" applyNumberFormat="1" applyFont="1" applyFill="1" applyBorder="1"/>
    <xf numFmtId="0" fontId="5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2" xfId="0" applyFont="1" applyBorder="1"/>
    <xf numFmtId="0" fontId="1" fillId="0" borderId="2" xfId="0" applyFont="1" applyFill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4" fillId="0" borderId="2" xfId="0" applyFont="1" applyBorder="1" applyAlignment="1"/>
    <xf numFmtId="166" fontId="4" fillId="0" borderId="2" xfId="0" applyNumberFormat="1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Fill="1" applyBorder="1"/>
    <xf numFmtId="0" fontId="5" fillId="0" borderId="4" xfId="0" applyFont="1" applyBorder="1"/>
    <xf numFmtId="14" fontId="1" fillId="0" borderId="2" xfId="0" applyNumberFormat="1" applyFont="1" applyBorder="1" applyAlignment="1">
      <alignment wrapText="1"/>
    </xf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1" fillId="0" borderId="5" xfId="0" applyFont="1" applyFill="1" applyBorder="1"/>
    <xf numFmtId="0" fontId="3" fillId="0" borderId="2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 applyAlignment="1"/>
    <xf numFmtId="0" fontId="11" fillId="0" borderId="3" xfId="0" applyFont="1" applyBorder="1" applyAlignment="1"/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topLeftCell="A16" zoomScale="73" zoomScaleNormal="73" workbookViewId="0">
      <selection activeCell="J26" sqref="J26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style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style="16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style="16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style="16" hidden="1" customWidth="1"/>
    <col min="28" max="1029" width="8.7109375" customWidth="1"/>
  </cols>
  <sheetData>
    <row r="1" spans="1:27" ht="20.25" x14ac:dyDescent="0.3">
      <c r="K1" s="65"/>
      <c r="L1" s="65"/>
      <c r="X1" s="13"/>
      <c r="Y1" s="65" t="s">
        <v>30</v>
      </c>
      <c r="Z1" s="65"/>
      <c r="AA1" s="65"/>
    </row>
    <row r="2" spans="1:27" ht="20.25" x14ac:dyDescent="0.3">
      <c r="K2" s="65"/>
      <c r="L2" s="65"/>
      <c r="X2" s="13"/>
      <c r="Y2" s="65" t="s">
        <v>31</v>
      </c>
      <c r="Z2" s="65"/>
      <c r="AA2" s="65"/>
    </row>
    <row r="3" spans="1:27" ht="20.25" x14ac:dyDescent="0.3">
      <c r="K3" s="66"/>
      <c r="L3" s="66"/>
      <c r="X3" s="66" t="s">
        <v>32</v>
      </c>
      <c r="Y3" s="66"/>
      <c r="Z3" s="66"/>
      <c r="AA3" s="66"/>
    </row>
    <row r="4" spans="1:27" ht="67.5" customHeight="1" x14ac:dyDescent="0.25">
      <c r="A4" s="79" t="s">
        <v>50</v>
      </c>
      <c r="B4" s="80"/>
      <c r="C4" s="80"/>
      <c r="D4" s="80"/>
      <c r="E4" s="80"/>
      <c r="F4" s="80"/>
      <c r="G4" s="80"/>
      <c r="H4" s="81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</row>
    <row r="5" spans="1:27" ht="78.75" customHeight="1" x14ac:dyDescent="0.25">
      <c r="A5" s="87" t="s">
        <v>0</v>
      </c>
      <c r="B5" s="91" t="s">
        <v>6</v>
      </c>
      <c r="C5" s="1" t="s">
        <v>40</v>
      </c>
      <c r="D5" s="89" t="s">
        <v>25</v>
      </c>
      <c r="E5" s="90"/>
      <c r="F5" s="90"/>
      <c r="G5" s="90"/>
      <c r="H5" s="36" t="s">
        <v>52</v>
      </c>
      <c r="I5" s="36" t="s">
        <v>53</v>
      </c>
      <c r="J5" s="33" t="s">
        <v>1</v>
      </c>
      <c r="K5" s="77" t="s">
        <v>51</v>
      </c>
      <c r="L5" s="82" t="s">
        <v>5</v>
      </c>
      <c r="M5" s="84" t="s">
        <v>1</v>
      </c>
      <c r="N5" s="85"/>
      <c r="O5" s="86"/>
      <c r="P5" s="87" t="s">
        <v>4</v>
      </c>
      <c r="Q5" s="82" t="s">
        <v>5</v>
      </c>
      <c r="R5" s="84" t="s">
        <v>1</v>
      </c>
      <c r="S5" s="85"/>
      <c r="T5" s="86"/>
      <c r="U5" s="87" t="s">
        <v>4</v>
      </c>
      <c r="V5" s="82" t="s">
        <v>5</v>
      </c>
      <c r="W5" s="84" t="s">
        <v>1</v>
      </c>
      <c r="X5" s="85"/>
      <c r="Y5" s="86"/>
      <c r="Z5" s="87" t="s">
        <v>4</v>
      </c>
      <c r="AA5" s="82" t="s">
        <v>5</v>
      </c>
    </row>
    <row r="6" spans="1:27" ht="101.25" x14ac:dyDescent="0.3">
      <c r="A6" s="88"/>
      <c r="B6" s="92"/>
      <c r="C6" s="2" t="s">
        <v>2</v>
      </c>
      <c r="D6" s="3" t="s">
        <v>26</v>
      </c>
      <c r="E6" s="3" t="s">
        <v>27</v>
      </c>
      <c r="F6" s="3" t="s">
        <v>28</v>
      </c>
      <c r="G6" s="38" t="s">
        <v>29</v>
      </c>
      <c r="H6" s="37"/>
      <c r="I6" s="37"/>
      <c r="J6" s="2" t="s">
        <v>3</v>
      </c>
      <c r="K6" s="78"/>
      <c r="L6" s="83"/>
      <c r="M6" s="4" t="s">
        <v>7</v>
      </c>
      <c r="N6" s="4" t="s">
        <v>8</v>
      </c>
      <c r="O6" s="4" t="s">
        <v>9</v>
      </c>
      <c r="P6" s="88"/>
      <c r="Q6" s="83"/>
      <c r="R6" s="4" t="s">
        <v>10</v>
      </c>
      <c r="S6" s="4" t="s">
        <v>11</v>
      </c>
      <c r="T6" s="4" t="s">
        <v>12</v>
      </c>
      <c r="U6" s="88"/>
      <c r="V6" s="83"/>
      <c r="W6" s="4" t="s">
        <v>13</v>
      </c>
      <c r="X6" s="4" t="s">
        <v>14</v>
      </c>
      <c r="Y6" s="4" t="s">
        <v>15</v>
      </c>
      <c r="Z6" s="88"/>
      <c r="AA6" s="83"/>
    </row>
    <row r="7" spans="1:27" ht="20.25" x14ac:dyDescent="0.3">
      <c r="A7" s="72" t="s">
        <v>16</v>
      </c>
      <c r="B7" s="73"/>
      <c r="C7" s="6">
        <f>C10+C12+C18+C20+C26+C28+C30</f>
        <v>128771.05</v>
      </c>
      <c r="D7" s="6">
        <f>D10+D12+D18+D20+D26+D28+D30</f>
        <v>111965.24</v>
      </c>
      <c r="E7" s="6">
        <f>E10+E12+E18+E20+E26+E28+E30</f>
        <v>10161.029999999999</v>
      </c>
      <c r="F7" s="6">
        <f>F10+F12+F18+F20+F26+F28+F30</f>
        <v>6644.76</v>
      </c>
      <c r="G7" s="6">
        <f>G10+G12+G18+G20+G26+G28+G30</f>
        <v>0</v>
      </c>
      <c r="H7" s="39"/>
      <c r="I7" s="6"/>
      <c r="J7" s="6">
        <f>J10+J12+J18+J20+J26+J28+J30</f>
        <v>0</v>
      </c>
      <c r="K7" s="5">
        <f>J7</f>
        <v>0</v>
      </c>
      <c r="L7" s="28">
        <f>K7/C7*100</f>
        <v>0</v>
      </c>
      <c r="M7" s="19" t="e">
        <f>#REF!+M12+M20+#REF!+#REF!+M30</f>
        <v>#REF!</v>
      </c>
      <c r="N7" s="19" t="e">
        <f>#REF!+N12+N20+#REF!+#REF!+N30</f>
        <v>#REF!</v>
      </c>
      <c r="O7" s="19" t="e">
        <f>#REF!+O12+O20+#REF!+#REF!+O30</f>
        <v>#REF!</v>
      </c>
      <c r="P7" s="19" t="e">
        <f>#REF!+P12+P20+#REF!+#REF!+P30</f>
        <v>#REF!</v>
      </c>
      <c r="Q7" s="20" t="e">
        <f>P7/C7*100</f>
        <v>#REF!</v>
      </c>
      <c r="R7" s="19" t="e">
        <f>#REF!+R12+R20+#REF!+#REF!+R30</f>
        <v>#REF!</v>
      </c>
      <c r="S7" s="19" t="e">
        <f>#REF!+S12+S20+#REF!+#REF!+S30</f>
        <v>#REF!</v>
      </c>
      <c r="T7" s="19" t="e">
        <f>#REF!+T12+T20+#REF!+#REF!+T30</f>
        <v>#REF!</v>
      </c>
      <c r="U7" s="19" t="e">
        <f>#REF!+U12+U20+#REF!+#REF!+U30</f>
        <v>#REF!</v>
      </c>
      <c r="V7" s="20" t="e">
        <f>U7/C7*100</f>
        <v>#REF!</v>
      </c>
      <c r="W7" s="19" t="e">
        <f>#REF!+W12+W20+#REF!+#REF!+W30</f>
        <v>#REF!</v>
      </c>
      <c r="X7" s="19" t="e">
        <f>#REF!+X12+X20+#REF!+#REF!+X30</f>
        <v>#REF!</v>
      </c>
      <c r="Y7" s="19" t="e">
        <f>#REF!+Y12+Y20+#REF!+#REF!+Y30</f>
        <v>#REF!</v>
      </c>
      <c r="Z7" s="19" t="e">
        <f>#REF!+Z12+Z20+#REF!+#REF!+Z30</f>
        <v>#REF!</v>
      </c>
      <c r="AA7" s="20" t="e">
        <f>Z7/R7*100</f>
        <v>#REF!</v>
      </c>
    </row>
    <row r="8" spans="1:27" ht="20.25" x14ac:dyDescent="0.3">
      <c r="A8" s="69" t="s">
        <v>18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</row>
    <row r="9" spans="1:27" ht="20.25" x14ac:dyDescent="0.3">
      <c r="A9" s="69" t="s">
        <v>19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1"/>
    </row>
    <row r="10" spans="1:27" ht="60.75" x14ac:dyDescent="0.3">
      <c r="A10" s="4">
        <v>1</v>
      </c>
      <c r="B10" s="7" t="s">
        <v>39</v>
      </c>
      <c r="C10" s="12">
        <v>1020.41</v>
      </c>
      <c r="D10" s="12">
        <v>1000</v>
      </c>
      <c r="E10" s="12">
        <v>20.41</v>
      </c>
      <c r="F10" s="12"/>
      <c r="G10" s="12"/>
      <c r="H10" s="12" t="s">
        <v>57</v>
      </c>
      <c r="I10" s="40">
        <v>45627</v>
      </c>
      <c r="J10" s="12">
        <v>0</v>
      </c>
      <c r="K10" s="5">
        <f>J10</f>
        <v>0</v>
      </c>
      <c r="L10" s="28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28">
        <f>P10/C10*100</f>
        <v>464.32316421830444</v>
      </c>
      <c r="R10" s="12">
        <v>850</v>
      </c>
      <c r="S10" s="12"/>
      <c r="T10" s="12"/>
      <c r="U10" s="12">
        <v>850</v>
      </c>
      <c r="V10" s="28">
        <f>U10/C10*100</f>
        <v>83.299850060269904</v>
      </c>
      <c r="W10" s="12"/>
      <c r="X10" s="10"/>
      <c r="Y10" s="10"/>
      <c r="Z10" s="10"/>
      <c r="AA10" s="17"/>
    </row>
    <row r="11" spans="1:27" ht="20.25" x14ac:dyDescent="0.3">
      <c r="A11" s="69" t="s">
        <v>20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1"/>
    </row>
    <row r="12" spans="1:27" ht="20.25" x14ac:dyDescent="0.3">
      <c r="A12" s="67" t="s">
        <v>17</v>
      </c>
      <c r="B12" s="68"/>
      <c r="C12" s="6">
        <f>C14+C15+C16+C18</f>
        <v>4146.3900000000003</v>
      </c>
      <c r="D12" s="6">
        <f t="shared" ref="D12:Z12" si="0">D14+D15+D16+D18</f>
        <v>4063.46</v>
      </c>
      <c r="E12" s="6">
        <f t="shared" si="0"/>
        <v>82.9</v>
      </c>
      <c r="F12" s="6">
        <f t="shared" si="0"/>
        <v>0</v>
      </c>
      <c r="G12" s="6">
        <f t="shared" si="0"/>
        <v>0</v>
      </c>
      <c r="H12" s="6"/>
      <c r="I12" s="6"/>
      <c r="J12" s="6">
        <f t="shared" si="0"/>
        <v>0</v>
      </c>
      <c r="K12" s="6">
        <f t="shared" si="0"/>
        <v>0</v>
      </c>
      <c r="L12" s="28">
        <f>K12/C12*100</f>
        <v>0</v>
      </c>
      <c r="M12" s="6">
        <f t="shared" si="0"/>
        <v>0</v>
      </c>
      <c r="N12" s="6">
        <f t="shared" si="0"/>
        <v>0</v>
      </c>
      <c r="O12" s="6">
        <f t="shared" si="0"/>
        <v>878.83336000000008</v>
      </c>
      <c r="P12" s="6">
        <f t="shared" si="0"/>
        <v>878.83336000000008</v>
      </c>
      <c r="Q12" s="11">
        <f>P12/C12*100</f>
        <v>21.19514469212978</v>
      </c>
      <c r="R12" s="6">
        <f t="shared" si="0"/>
        <v>17193.099999999999</v>
      </c>
      <c r="S12" s="6">
        <f t="shared" si="0"/>
        <v>4665.8</v>
      </c>
      <c r="T12" s="6">
        <f t="shared" si="0"/>
        <v>0</v>
      </c>
      <c r="U12" s="6">
        <f t="shared" si="0"/>
        <v>21858.899999999998</v>
      </c>
      <c r="V12" s="11">
        <f>U12/C12*100</f>
        <v>527.17906419801318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11">
        <f>Z12/R12*100</f>
        <v>0</v>
      </c>
    </row>
    <row r="13" spans="1:27" ht="20.25" x14ac:dyDescent="0.3">
      <c r="A13" s="69" t="s">
        <v>21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1"/>
    </row>
    <row r="14" spans="1:27" ht="68.25" customHeight="1" x14ac:dyDescent="0.3">
      <c r="A14" s="10">
        <v>1</v>
      </c>
      <c r="B14" s="7" t="s">
        <v>35</v>
      </c>
      <c r="C14" s="10">
        <v>0</v>
      </c>
      <c r="D14" s="10"/>
      <c r="E14" s="10"/>
      <c r="F14" s="10"/>
      <c r="G14" s="12">
        <v>0</v>
      </c>
      <c r="H14" s="12" t="s">
        <v>54</v>
      </c>
      <c r="I14" s="12"/>
      <c r="J14" s="10">
        <v>0</v>
      </c>
      <c r="K14" s="5">
        <f>J14</f>
        <v>0</v>
      </c>
      <c r="L14" s="28" t="e">
        <f t="shared" ref="L14:L16" si="1">K14/C14*100</f>
        <v>#DIV/0!</v>
      </c>
      <c r="M14" s="10">
        <v>0</v>
      </c>
      <c r="N14" s="10">
        <v>0</v>
      </c>
      <c r="O14" s="10">
        <v>523.14358000000004</v>
      </c>
      <c r="P14" s="10">
        <v>523.14358000000004</v>
      </c>
      <c r="Q14" s="10"/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</row>
    <row r="15" spans="1:27" ht="84.75" customHeight="1" x14ac:dyDescent="0.3">
      <c r="A15" s="10">
        <v>2</v>
      </c>
      <c r="B15" s="7" t="s">
        <v>22</v>
      </c>
      <c r="C15" s="10">
        <v>0</v>
      </c>
      <c r="D15" s="10"/>
      <c r="E15" s="10"/>
      <c r="F15" s="10"/>
      <c r="G15" s="10">
        <v>0</v>
      </c>
      <c r="H15" s="10" t="s">
        <v>54</v>
      </c>
      <c r="I15" s="10"/>
      <c r="J15" s="10">
        <v>0</v>
      </c>
      <c r="K15" s="5">
        <f>J15</f>
        <v>0</v>
      </c>
      <c r="L15" s="28" t="e">
        <f t="shared" si="1"/>
        <v>#DIV/0!</v>
      </c>
      <c r="M15" s="10">
        <v>0</v>
      </c>
      <c r="N15" s="10">
        <v>0</v>
      </c>
      <c r="O15" s="10">
        <v>355.68977999999998</v>
      </c>
      <c r="P15" s="10">
        <v>355.68977999999998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102.75" customHeight="1" x14ac:dyDescent="0.3">
      <c r="A16" s="10">
        <v>3</v>
      </c>
      <c r="B16" s="7" t="s">
        <v>41</v>
      </c>
      <c r="C16" s="48">
        <v>4146.3900000000003</v>
      </c>
      <c r="D16" s="10">
        <v>4063.46</v>
      </c>
      <c r="E16" s="10">
        <v>82.9</v>
      </c>
      <c r="F16" s="10"/>
      <c r="G16" s="10">
        <v>0</v>
      </c>
      <c r="H16" s="10" t="s">
        <v>54</v>
      </c>
      <c r="I16" s="10"/>
      <c r="J16" s="10">
        <v>0</v>
      </c>
      <c r="K16" s="5">
        <f>J16</f>
        <v>0</v>
      </c>
      <c r="L16" s="28">
        <f t="shared" si="1"/>
        <v>0</v>
      </c>
      <c r="M16" s="10"/>
      <c r="N16" s="10"/>
      <c r="O16" s="10"/>
      <c r="P16" s="10"/>
      <c r="Q16" s="17"/>
      <c r="R16" s="10"/>
      <c r="S16" s="10">
        <v>4665.8</v>
      </c>
      <c r="T16" s="10"/>
      <c r="U16" s="25">
        <v>4665.8</v>
      </c>
      <c r="V16" s="26">
        <f>U16/C16*100</f>
        <v>112.52680042157152</v>
      </c>
      <c r="W16" s="10"/>
      <c r="X16" s="10"/>
      <c r="Y16" s="10"/>
      <c r="Z16" s="10"/>
      <c r="AA16" s="17"/>
    </row>
    <row r="17" spans="1:27" ht="66.75" customHeight="1" x14ac:dyDescent="0.3">
      <c r="A17" s="10"/>
      <c r="B17" s="42"/>
      <c r="C17" s="43"/>
      <c r="D17" s="46" t="s">
        <v>56</v>
      </c>
      <c r="E17" s="43"/>
      <c r="F17" s="43"/>
      <c r="G17" s="43"/>
      <c r="H17" s="43"/>
      <c r="I17" s="43"/>
      <c r="J17" s="43"/>
      <c r="K17" s="44"/>
      <c r="L17" s="45"/>
      <c r="M17" s="10"/>
      <c r="N17" s="10"/>
      <c r="O17" s="10"/>
      <c r="P17" s="10"/>
      <c r="Q17" s="17"/>
      <c r="R17" s="10"/>
      <c r="S17" s="10"/>
      <c r="T17" s="10"/>
      <c r="U17" s="25"/>
      <c r="V17" s="26"/>
      <c r="W17" s="10"/>
      <c r="X17" s="10"/>
      <c r="Y17" s="10"/>
      <c r="Z17" s="10"/>
      <c r="AA17" s="17"/>
    </row>
    <row r="18" spans="1:27" ht="60" customHeight="1" x14ac:dyDescent="0.3">
      <c r="A18" s="27">
        <v>4</v>
      </c>
      <c r="B18" s="7" t="s">
        <v>42</v>
      </c>
      <c r="C18" s="10">
        <v>0</v>
      </c>
      <c r="D18" s="27"/>
      <c r="E18" s="10"/>
      <c r="F18" s="10"/>
      <c r="G18" s="10"/>
      <c r="H18" s="10" t="s">
        <v>61</v>
      </c>
      <c r="I18" s="10"/>
      <c r="J18" s="10">
        <v>0</v>
      </c>
      <c r="K18" s="5">
        <f>J18</f>
        <v>0</v>
      </c>
      <c r="L18" s="28" t="e">
        <f>K18/C18*100</f>
        <v>#DIV/0!</v>
      </c>
      <c r="M18" s="10"/>
      <c r="N18" s="10"/>
      <c r="O18" s="10"/>
      <c r="P18" s="10"/>
      <c r="Q18" s="17"/>
      <c r="R18" s="10">
        <v>17193.099999999999</v>
      </c>
      <c r="S18" s="10"/>
      <c r="T18" s="10"/>
      <c r="U18" s="10">
        <v>17193.099999999999</v>
      </c>
      <c r="V18" s="26" t="e">
        <f>U18/C18*100</f>
        <v>#DIV/0!</v>
      </c>
      <c r="W18" s="10"/>
      <c r="X18" s="10"/>
      <c r="Y18" s="10"/>
      <c r="Z18" s="10"/>
      <c r="AA18" s="17"/>
    </row>
    <row r="19" spans="1:27" ht="20.25" x14ac:dyDescent="0.3">
      <c r="A19" s="74" t="s">
        <v>33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6"/>
    </row>
    <row r="20" spans="1:27" ht="20.25" x14ac:dyDescent="0.3">
      <c r="A20" s="67" t="s">
        <v>17</v>
      </c>
      <c r="B20" s="68"/>
      <c r="C20" s="6">
        <f>C22+C23</f>
        <v>110233</v>
      </c>
      <c r="D20" s="6">
        <f t="shared" ref="D20:Z20" si="2">D22+D23</f>
        <v>100202</v>
      </c>
      <c r="E20" s="6">
        <f t="shared" si="2"/>
        <v>9921</v>
      </c>
      <c r="F20" s="6">
        <f t="shared" si="2"/>
        <v>110</v>
      </c>
      <c r="G20" s="6">
        <f t="shared" si="2"/>
        <v>0</v>
      </c>
      <c r="H20" s="6"/>
      <c r="I20" s="6"/>
      <c r="J20" s="6">
        <f t="shared" si="2"/>
        <v>0</v>
      </c>
      <c r="K20" s="6">
        <f t="shared" si="2"/>
        <v>0</v>
      </c>
      <c r="L20" s="11">
        <f>K20/C20*100</f>
        <v>0</v>
      </c>
      <c r="M20" s="6">
        <f t="shared" si="2"/>
        <v>0</v>
      </c>
      <c r="N20" s="6">
        <f t="shared" si="2"/>
        <v>9780</v>
      </c>
      <c r="O20" s="6">
        <f t="shared" si="2"/>
        <v>0</v>
      </c>
      <c r="P20" s="6">
        <f t="shared" si="2"/>
        <v>9780</v>
      </c>
      <c r="Q20" s="11">
        <f>P20/C20*100</f>
        <v>8.8721163353986547</v>
      </c>
      <c r="R20" s="6">
        <f t="shared" si="2"/>
        <v>0</v>
      </c>
      <c r="S20" s="6">
        <f t="shared" si="2"/>
        <v>0</v>
      </c>
      <c r="T20" s="6">
        <f t="shared" si="2"/>
        <v>0</v>
      </c>
      <c r="U20" s="6">
        <f t="shared" si="2"/>
        <v>0</v>
      </c>
      <c r="V20" s="11">
        <f>U20/C20*100</f>
        <v>0</v>
      </c>
      <c r="W20" s="6">
        <f t="shared" si="2"/>
        <v>0</v>
      </c>
      <c r="X20" s="6">
        <f t="shared" si="2"/>
        <v>0</v>
      </c>
      <c r="Y20" s="6">
        <f t="shared" si="2"/>
        <v>0</v>
      </c>
      <c r="Z20" s="6">
        <f t="shared" si="2"/>
        <v>0</v>
      </c>
      <c r="AA20" s="11">
        <f>Z20/C20*100</f>
        <v>0</v>
      </c>
    </row>
    <row r="21" spans="1:27" ht="20.25" x14ac:dyDescent="0.3">
      <c r="A21" s="74" t="s">
        <v>36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4"/>
    </row>
    <row r="22" spans="1:27" ht="189" customHeight="1" x14ac:dyDescent="0.3">
      <c r="A22" s="10">
        <v>1</v>
      </c>
      <c r="B22" s="29" t="s">
        <v>45</v>
      </c>
      <c r="C22" s="48">
        <v>110233</v>
      </c>
      <c r="D22" s="34">
        <v>100202</v>
      </c>
      <c r="E22" s="10">
        <v>9921</v>
      </c>
      <c r="F22" s="10">
        <v>110</v>
      </c>
      <c r="G22" s="10">
        <v>0</v>
      </c>
      <c r="H22" s="40">
        <v>45656</v>
      </c>
      <c r="I22" s="40">
        <v>45620</v>
      </c>
      <c r="J22" s="53">
        <v>0</v>
      </c>
      <c r="K22" s="5">
        <f>J22</f>
        <v>0</v>
      </c>
      <c r="L22" s="28">
        <f>K22/C22*100</f>
        <v>0</v>
      </c>
      <c r="M22" s="10">
        <v>0</v>
      </c>
      <c r="N22" s="10">
        <v>9780</v>
      </c>
      <c r="O22" s="10">
        <v>0</v>
      </c>
      <c r="P22" s="10">
        <v>9780</v>
      </c>
      <c r="Q22" s="10"/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</row>
    <row r="23" spans="1:27" ht="20.25" x14ac:dyDescent="0.3">
      <c r="A23" s="10"/>
      <c r="B23" s="7"/>
      <c r="C23" s="8"/>
      <c r="D23" s="8"/>
      <c r="E23" s="8"/>
      <c r="F23" s="8"/>
      <c r="G23" s="8"/>
      <c r="H23" s="8"/>
      <c r="I23" s="8"/>
      <c r="J23" s="8"/>
      <c r="K23" s="9"/>
      <c r="L23" s="17"/>
      <c r="M23" s="10"/>
      <c r="N23" s="8"/>
      <c r="O23" s="8"/>
      <c r="P23" s="8"/>
      <c r="Q23" s="17"/>
      <c r="R23" s="10"/>
      <c r="S23" s="10"/>
      <c r="T23" s="10"/>
      <c r="U23" s="10"/>
      <c r="V23" s="17"/>
      <c r="W23" s="10"/>
      <c r="X23" s="10"/>
      <c r="Y23" s="10"/>
      <c r="Z23" s="10"/>
      <c r="AA23" s="17"/>
    </row>
    <row r="24" spans="1:27" ht="20.25" x14ac:dyDescent="0.3">
      <c r="A24" s="69" t="s">
        <v>23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1"/>
    </row>
    <row r="25" spans="1:27" ht="20.25" x14ac:dyDescent="0.3">
      <c r="A25" s="69" t="s">
        <v>24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1"/>
    </row>
    <row r="26" spans="1:27" ht="81" x14ac:dyDescent="0.3">
      <c r="A26" s="10">
        <v>1</v>
      </c>
      <c r="B26" s="7" t="s">
        <v>46</v>
      </c>
      <c r="C26" s="7">
        <v>1500</v>
      </c>
      <c r="D26" s="7"/>
      <c r="E26" s="7"/>
      <c r="F26" s="7">
        <v>1500</v>
      </c>
      <c r="G26" s="7">
        <v>0</v>
      </c>
      <c r="H26" s="7" t="s">
        <v>57</v>
      </c>
      <c r="I26" s="54">
        <v>45532</v>
      </c>
      <c r="J26" s="10">
        <v>0</v>
      </c>
      <c r="K26" s="5">
        <f>J26</f>
        <v>0</v>
      </c>
      <c r="L26" s="28">
        <f>K26/C26*100</f>
        <v>0</v>
      </c>
      <c r="M26" s="10">
        <v>0</v>
      </c>
      <c r="N26" s="7">
        <v>0</v>
      </c>
      <c r="O26" s="7">
        <v>0</v>
      </c>
      <c r="P26" s="10">
        <v>0</v>
      </c>
      <c r="Q26" s="17">
        <v>0</v>
      </c>
      <c r="R26" s="7">
        <v>500</v>
      </c>
      <c r="S26" s="10">
        <v>550</v>
      </c>
      <c r="T26" s="7">
        <v>0</v>
      </c>
      <c r="U26" s="10">
        <f>R26+S26+T26</f>
        <v>1050</v>
      </c>
      <c r="V26" s="18">
        <v>100</v>
      </c>
      <c r="W26" s="10">
        <v>0</v>
      </c>
      <c r="X26" s="7">
        <v>0</v>
      </c>
      <c r="Y26" s="10">
        <v>0</v>
      </c>
      <c r="Z26" s="7">
        <v>0</v>
      </c>
      <c r="AA26" s="17">
        <v>100</v>
      </c>
    </row>
    <row r="27" spans="1:27" ht="20.25" x14ac:dyDescent="0.3">
      <c r="A27" s="10"/>
      <c r="B27" s="98"/>
      <c r="C27" s="99"/>
      <c r="D27" s="100" t="s">
        <v>59</v>
      </c>
      <c r="E27" s="101"/>
      <c r="F27" s="101"/>
      <c r="G27" s="101"/>
      <c r="H27" s="101"/>
      <c r="I27" s="101"/>
      <c r="J27" s="101"/>
      <c r="K27" s="101"/>
      <c r="L27" s="102"/>
      <c r="M27" s="43"/>
      <c r="N27" s="49"/>
      <c r="O27" s="49"/>
      <c r="P27" s="43"/>
      <c r="Q27" s="51"/>
      <c r="R27" s="49"/>
      <c r="S27" s="43"/>
      <c r="T27" s="49"/>
      <c r="U27" s="43"/>
      <c r="V27" s="52"/>
      <c r="W27" s="43"/>
      <c r="X27" s="49"/>
      <c r="Y27" s="43"/>
      <c r="Z27" s="49"/>
      <c r="AA27" s="50"/>
    </row>
    <row r="28" spans="1:27" ht="60.75" x14ac:dyDescent="0.3">
      <c r="A28" s="10">
        <v>2</v>
      </c>
      <c r="B28" s="7" t="s">
        <v>58</v>
      </c>
      <c r="C28" s="7">
        <v>260.85000000000002</v>
      </c>
      <c r="D28" s="7">
        <v>255.38</v>
      </c>
      <c r="E28" s="7">
        <v>5.22</v>
      </c>
      <c r="F28" s="7">
        <v>0.26</v>
      </c>
      <c r="G28" s="7"/>
      <c r="H28" s="7" t="s">
        <v>60</v>
      </c>
      <c r="I28" s="54">
        <v>45519</v>
      </c>
      <c r="J28" s="10"/>
      <c r="K28" s="5">
        <f>J28</f>
        <v>0</v>
      </c>
      <c r="L28" s="28">
        <f>K28/C28*100</f>
        <v>0</v>
      </c>
      <c r="M28" s="43"/>
      <c r="N28" s="49"/>
      <c r="O28" s="49"/>
      <c r="P28" s="43"/>
      <c r="Q28" s="51"/>
      <c r="R28" s="49"/>
      <c r="S28" s="43"/>
      <c r="T28" s="49"/>
      <c r="U28" s="43"/>
      <c r="V28" s="52"/>
      <c r="W28" s="43"/>
      <c r="X28" s="49"/>
      <c r="Y28" s="43"/>
      <c r="Z28" s="49"/>
      <c r="AA28" s="50"/>
    </row>
    <row r="29" spans="1:27" ht="20.25" x14ac:dyDescent="0.3">
      <c r="A29" s="69" t="s">
        <v>48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1"/>
    </row>
    <row r="30" spans="1:27" ht="20.25" x14ac:dyDescent="0.3">
      <c r="A30" s="67" t="s">
        <v>17</v>
      </c>
      <c r="B30" s="68"/>
      <c r="C30" s="6">
        <f>C31+C32+C33</f>
        <v>11610.4</v>
      </c>
      <c r="D30" s="6">
        <f t="shared" ref="D30:K30" si="3">D32+D33</f>
        <v>6444.4</v>
      </c>
      <c r="E30" s="6">
        <f t="shared" si="3"/>
        <v>131.5</v>
      </c>
      <c r="F30" s="6">
        <f t="shared" si="3"/>
        <v>5034.5</v>
      </c>
      <c r="G30" s="6">
        <f t="shared" si="3"/>
        <v>0</v>
      </c>
      <c r="H30" s="6"/>
      <c r="I30" s="6"/>
      <c r="J30" s="6">
        <f t="shared" si="3"/>
        <v>0</v>
      </c>
      <c r="K30" s="6">
        <f t="shared" si="3"/>
        <v>0</v>
      </c>
      <c r="L30" s="11">
        <f>K30/C30*100</f>
        <v>0</v>
      </c>
      <c r="M30" s="6">
        <f>M32+M33</f>
        <v>0</v>
      </c>
      <c r="N30" s="6">
        <f>N32+N33</f>
        <v>0</v>
      </c>
      <c r="O30" s="6">
        <f>O32+O33</f>
        <v>0</v>
      </c>
      <c r="P30" s="6">
        <f>P32+P33</f>
        <v>0</v>
      </c>
      <c r="Q30" s="11">
        <f>P30/C30*100</f>
        <v>0</v>
      </c>
      <c r="R30" s="6">
        <f>R32+R33</f>
        <v>0</v>
      </c>
      <c r="S30" s="6">
        <f>S32+S33</f>
        <v>0</v>
      </c>
      <c r="T30" s="6">
        <f>T32+T33</f>
        <v>0</v>
      </c>
      <c r="U30" s="6">
        <f>U32+U33</f>
        <v>146800</v>
      </c>
      <c r="V30" s="11">
        <f>U30/C30*100</f>
        <v>1264.3836560325226</v>
      </c>
      <c r="W30" s="6">
        <f>W32+W33</f>
        <v>0</v>
      </c>
      <c r="X30" s="6">
        <f>X32+X33</f>
        <v>0</v>
      </c>
      <c r="Y30" s="6">
        <f>Y32+Y33</f>
        <v>0</v>
      </c>
      <c r="Z30" s="6">
        <f>Z32+Z33</f>
        <v>0</v>
      </c>
      <c r="AA30" s="11">
        <f>Z30/C30*100</f>
        <v>0</v>
      </c>
    </row>
    <row r="31" spans="1:27" ht="20.25" x14ac:dyDescent="0.3">
      <c r="A31" s="74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4"/>
    </row>
    <row r="32" spans="1:27" ht="102" x14ac:dyDescent="0.35">
      <c r="A32" s="14">
        <v>1</v>
      </c>
      <c r="B32" s="7" t="s">
        <v>49</v>
      </c>
      <c r="C32" s="35">
        <v>11610.4</v>
      </c>
      <c r="D32" s="55">
        <v>6444.4</v>
      </c>
      <c r="E32" s="55">
        <v>131.5</v>
      </c>
      <c r="F32" s="55">
        <v>5034.5</v>
      </c>
      <c r="G32" s="55"/>
      <c r="H32" s="55" t="s">
        <v>54</v>
      </c>
      <c r="I32" s="55"/>
      <c r="J32" s="56">
        <v>0</v>
      </c>
      <c r="K32" s="5">
        <f t="shared" ref="K32" si="4">J32</f>
        <v>0</v>
      </c>
      <c r="L32" s="24">
        <f>K32/C32*100</f>
        <v>0</v>
      </c>
      <c r="M32" s="14"/>
      <c r="N32" s="14"/>
      <c r="O32" s="14"/>
      <c r="P32" s="14"/>
      <c r="Q32" s="15"/>
      <c r="R32" s="14"/>
      <c r="S32" s="14"/>
      <c r="T32" s="14"/>
      <c r="U32" s="10">
        <v>146800</v>
      </c>
      <c r="V32" s="15"/>
      <c r="W32" s="14"/>
      <c r="X32" s="14"/>
      <c r="Y32" s="14"/>
      <c r="Z32" s="14"/>
      <c r="AA32" s="15"/>
    </row>
    <row r="33" spans="1:27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4"/>
      <c r="N33" s="14"/>
      <c r="O33" s="14"/>
      <c r="P33" s="14"/>
      <c r="Q33" s="15"/>
      <c r="R33" s="14"/>
      <c r="S33" s="14"/>
      <c r="T33" s="14"/>
      <c r="U33" s="14"/>
      <c r="V33" s="15"/>
      <c r="W33" s="14"/>
      <c r="X33" s="14"/>
      <c r="Y33" s="14"/>
      <c r="Z33" s="14"/>
      <c r="AA33" s="15"/>
    </row>
    <row r="34" spans="1:27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1"/>
      <c r="N34" s="21"/>
      <c r="O34" s="21"/>
      <c r="P34" s="21"/>
      <c r="Q34" s="22"/>
      <c r="R34" s="21"/>
      <c r="S34" s="21"/>
      <c r="T34" s="21"/>
      <c r="U34" s="21"/>
      <c r="V34" s="22"/>
      <c r="W34" s="21"/>
      <c r="X34" s="21"/>
      <c r="Y34" s="21"/>
      <c r="Z34" s="21"/>
      <c r="AA34" s="22"/>
    </row>
    <row r="35" spans="1:27" ht="39.75" customHeight="1" x14ac:dyDescent="0.3">
      <c r="A35" s="95" t="s">
        <v>47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7"/>
    </row>
    <row r="36" spans="1:27" ht="21" thickBot="1" x14ac:dyDescent="0.35">
      <c r="A36" s="67" t="s">
        <v>34</v>
      </c>
      <c r="B36" s="68"/>
      <c r="C36" s="6">
        <f>C37+C38+C39</f>
        <v>504011.06</v>
      </c>
      <c r="D36" s="6">
        <f t="shared" ref="D36:K36" si="5">D38+D39</f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/>
      <c r="I36" s="6"/>
      <c r="J36" s="6">
        <f t="shared" si="5"/>
        <v>0</v>
      </c>
      <c r="K36" s="6">
        <f t="shared" si="5"/>
        <v>0</v>
      </c>
      <c r="L36" s="11">
        <f>K36/C36*100</f>
        <v>0</v>
      </c>
      <c r="M36" s="6">
        <f>M37</f>
        <v>0</v>
      </c>
      <c r="N36" s="6">
        <f t="shared" ref="N36:P36" si="6">N37</f>
        <v>0</v>
      </c>
      <c r="O36" s="6">
        <f t="shared" si="6"/>
        <v>0</v>
      </c>
      <c r="P36" s="6">
        <f t="shared" si="6"/>
        <v>0</v>
      </c>
      <c r="Q36" s="11">
        <f>P36/C36*100</f>
        <v>0</v>
      </c>
      <c r="R36" s="6">
        <f>R37</f>
        <v>0</v>
      </c>
      <c r="S36" s="6">
        <f t="shared" ref="S36:U36" si="7">S37</f>
        <v>0</v>
      </c>
      <c r="T36" s="6">
        <f t="shared" si="7"/>
        <v>0</v>
      </c>
      <c r="U36" s="6">
        <f t="shared" si="7"/>
        <v>0</v>
      </c>
      <c r="V36" s="11">
        <f>U36/C36*100</f>
        <v>0</v>
      </c>
      <c r="W36" s="6">
        <f>W37</f>
        <v>0</v>
      </c>
      <c r="X36" s="6">
        <f t="shared" ref="X36:Z36" si="8">X37</f>
        <v>0</v>
      </c>
      <c r="Y36" s="6">
        <f t="shared" si="8"/>
        <v>0</v>
      </c>
      <c r="Z36" s="6">
        <f t="shared" si="8"/>
        <v>0</v>
      </c>
      <c r="AA36" s="11">
        <f>Z36/C36*100</f>
        <v>0</v>
      </c>
    </row>
    <row r="37" spans="1:27" ht="89.25" customHeight="1" x14ac:dyDescent="0.35">
      <c r="A37" s="57">
        <v>1</v>
      </c>
      <c r="B37" s="41" t="s">
        <v>55</v>
      </c>
      <c r="C37" s="58">
        <v>132000</v>
      </c>
      <c r="D37" s="57"/>
      <c r="E37" s="57"/>
      <c r="F37" s="58"/>
      <c r="G37" s="59"/>
      <c r="H37" s="60">
        <v>45383</v>
      </c>
      <c r="I37" s="60">
        <v>45597</v>
      </c>
      <c r="J37" s="59">
        <v>0</v>
      </c>
      <c r="K37" s="61">
        <f t="shared" ref="K37:K38" si="9">J37</f>
        <v>0</v>
      </c>
      <c r="L37" s="62">
        <f>K37/C37*100</f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</row>
    <row r="38" spans="1:27" ht="78.75" customHeight="1" x14ac:dyDescent="0.35">
      <c r="A38" s="14">
        <v>2</v>
      </c>
      <c r="B38" s="63" t="s">
        <v>62</v>
      </c>
      <c r="C38" s="23">
        <v>372011.06</v>
      </c>
      <c r="D38" s="14"/>
      <c r="E38" s="14"/>
      <c r="F38" s="14"/>
      <c r="G38" s="14"/>
      <c r="H38" s="47">
        <v>45383</v>
      </c>
      <c r="I38" s="47">
        <v>45597</v>
      </c>
      <c r="J38" s="14"/>
      <c r="K38" s="61">
        <f t="shared" si="9"/>
        <v>0</v>
      </c>
      <c r="L38" s="62">
        <f>K38/C38*100</f>
        <v>0</v>
      </c>
    </row>
    <row r="39" spans="1:27" ht="9.75" customHeight="1" x14ac:dyDescent="0.3">
      <c r="B39" s="31"/>
      <c r="C39" s="31"/>
      <c r="D39" s="31"/>
      <c r="E39" s="31"/>
      <c r="F39" s="31"/>
      <c r="G39" s="31"/>
      <c r="H39" s="31"/>
      <c r="I39" s="31"/>
      <c r="J39" s="31"/>
    </row>
    <row r="40" spans="1:27" ht="53.25" customHeight="1" x14ac:dyDescent="0.3">
      <c r="B40" s="64" t="s">
        <v>43</v>
      </c>
      <c r="C40" s="64"/>
      <c r="D40" s="31"/>
      <c r="E40" s="31"/>
      <c r="F40" s="31"/>
      <c r="G40" s="31"/>
      <c r="H40" s="31"/>
      <c r="I40" s="31"/>
      <c r="J40" s="32" t="s">
        <v>44</v>
      </c>
    </row>
    <row r="41" spans="1:27" ht="18.75" x14ac:dyDescent="0.3">
      <c r="B41" s="31"/>
      <c r="C41" s="31"/>
      <c r="D41" s="31"/>
      <c r="E41" s="31"/>
      <c r="F41" s="31"/>
      <c r="G41" s="31"/>
      <c r="H41" s="31"/>
      <c r="I41" s="31"/>
      <c r="J41" s="31"/>
    </row>
    <row r="42" spans="1:27" ht="52.5" customHeight="1" x14ac:dyDescent="0.3">
      <c r="B42" s="64" t="s">
        <v>37</v>
      </c>
      <c r="C42" s="64"/>
      <c r="D42" s="31"/>
      <c r="E42" s="31"/>
      <c r="F42" s="31"/>
      <c r="G42" s="31"/>
      <c r="H42" s="31"/>
      <c r="I42" s="31"/>
      <c r="J42" s="32" t="s">
        <v>38</v>
      </c>
    </row>
  </sheetData>
  <mergeCells count="41">
    <mergeCell ref="A8:AA8"/>
    <mergeCell ref="A36:B36"/>
    <mergeCell ref="A31:AA31"/>
    <mergeCell ref="A21:AA21"/>
    <mergeCell ref="A29:AA29"/>
    <mergeCell ref="A30:B30"/>
    <mergeCell ref="A35:AA35"/>
    <mergeCell ref="A24:AA24"/>
    <mergeCell ref="A25:AA25"/>
    <mergeCell ref="B27:C27"/>
    <mergeCell ref="D27:L27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B42:C42"/>
    <mergeCell ref="K1:L1"/>
    <mergeCell ref="K2:L2"/>
    <mergeCell ref="K3:L3"/>
    <mergeCell ref="B40:C40"/>
    <mergeCell ref="A20:B20"/>
    <mergeCell ref="A11:AA11"/>
    <mergeCell ref="A9:AA9"/>
    <mergeCell ref="A7:B7"/>
    <mergeCell ref="A13:AA13"/>
    <mergeCell ref="A12:B12"/>
    <mergeCell ref="A19:AA19"/>
    <mergeCell ref="K5:K6"/>
    <mergeCell ref="Y1:AA1"/>
    <mergeCell ref="Y2:AA2"/>
    <mergeCell ref="X3:AA3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user</cp:lastModifiedBy>
  <cp:revision>9</cp:revision>
  <cp:lastPrinted>2024-07-10T13:36:15Z</cp:lastPrinted>
  <dcterms:created xsi:type="dcterms:W3CDTF">2019-02-07T14:51:34Z</dcterms:created>
  <dcterms:modified xsi:type="dcterms:W3CDTF">2024-07-10T13:36:17Z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