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4\РЕАЛИЗАЦИЯ НАЦПРОЕКТОВ\Графики\Июнь\"/>
    </mc:Choice>
  </mc:AlternateContent>
  <bookViews>
    <workbookView xWindow="0" yWindow="0" windowWidth="19200" windowHeight="11490" tabRatio="500"/>
  </bookViews>
  <sheets>
    <sheet name="график" sheetId="2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37" i="2" l="1"/>
  <c r="J37" i="2"/>
  <c r="K10" i="2" l="1"/>
  <c r="C13" i="2"/>
  <c r="C7" i="2" s="1"/>
  <c r="G37" i="2"/>
  <c r="F37" i="2"/>
  <c r="E37" i="2"/>
  <c r="D37" i="2"/>
  <c r="C37" i="2"/>
  <c r="K29" i="2"/>
  <c r="L29" i="2" s="1"/>
  <c r="K11" i="2"/>
  <c r="L11" i="2" s="1"/>
  <c r="K33" i="2" l="1"/>
  <c r="L33" i="2" s="1"/>
  <c r="C31" i="2" l="1"/>
  <c r="K38" i="2" l="1"/>
  <c r="K27" i="2"/>
  <c r="K23" i="2"/>
  <c r="L23" i="2" s="1"/>
  <c r="K19" i="2"/>
  <c r="L19" i="2" s="1"/>
  <c r="K17" i="2"/>
  <c r="L17" i="2" s="1"/>
  <c r="K16" i="2"/>
  <c r="L16" i="2" s="1"/>
  <c r="K15" i="2"/>
  <c r="L15" i="2" s="1"/>
  <c r="L27" i="2" l="1"/>
  <c r="L38" i="2"/>
  <c r="P10" i="2" l="1"/>
  <c r="V10" i="2"/>
  <c r="L10" i="2" l="1"/>
  <c r="Q10" i="2"/>
  <c r="V19" i="2"/>
  <c r="V17" i="2"/>
  <c r="U27" i="2" l="1"/>
  <c r="X37" i="2" l="1"/>
  <c r="Y37" i="2"/>
  <c r="Z37" i="2"/>
  <c r="AA37" i="2" s="1"/>
  <c r="W37" i="2"/>
  <c r="S37" i="2"/>
  <c r="T37" i="2"/>
  <c r="U37" i="2"/>
  <c r="V37" i="2" s="1"/>
  <c r="R37" i="2"/>
  <c r="N37" i="2"/>
  <c r="O37" i="2"/>
  <c r="P37" i="2"/>
  <c r="Q37" i="2" s="1"/>
  <c r="M37" i="2"/>
  <c r="L37" i="2" l="1"/>
  <c r="Z13" i="2"/>
  <c r="Y13" i="2"/>
  <c r="X13" i="2"/>
  <c r="W13" i="2"/>
  <c r="U13" i="2"/>
  <c r="T13" i="2"/>
  <c r="S13" i="2"/>
  <c r="R13" i="2"/>
  <c r="P13" i="2"/>
  <c r="O13" i="2"/>
  <c r="N13" i="2"/>
  <c r="M13" i="2"/>
  <c r="D13" i="2"/>
  <c r="D7" i="2" s="1"/>
  <c r="E13" i="2"/>
  <c r="E7" i="2" s="1"/>
  <c r="F13" i="2"/>
  <c r="F7" i="2" s="1"/>
  <c r="G13" i="2"/>
  <c r="J13" i="2"/>
  <c r="K13" i="2"/>
  <c r="Z21" i="2"/>
  <c r="Y21" i="2"/>
  <c r="X21" i="2"/>
  <c r="W21" i="2"/>
  <c r="U21" i="2"/>
  <c r="T21" i="2"/>
  <c r="S21" i="2"/>
  <c r="R21" i="2"/>
  <c r="P21" i="2"/>
  <c r="O21" i="2"/>
  <c r="N21" i="2"/>
  <c r="M21" i="2"/>
  <c r="D21" i="2"/>
  <c r="E21" i="2"/>
  <c r="F21" i="2"/>
  <c r="G21" i="2"/>
  <c r="J21" i="2"/>
  <c r="K21" i="2"/>
  <c r="C21" i="2"/>
  <c r="L13" i="2" l="1"/>
  <c r="Q21" i="2"/>
  <c r="V21" i="2"/>
  <c r="V13" i="2"/>
  <c r="AA21" i="2"/>
  <c r="Q13" i="2"/>
  <c r="AA13" i="2"/>
  <c r="Z31" i="2"/>
  <c r="AA31" i="2" s="1"/>
  <c r="Y31" i="2"/>
  <c r="X31" i="2"/>
  <c r="X7" i="2" s="1"/>
  <c r="W31" i="2"/>
  <c r="U31" i="2"/>
  <c r="V31" i="2" s="1"/>
  <c r="T31" i="2"/>
  <c r="S31" i="2"/>
  <c r="R31" i="2"/>
  <c r="P31" i="2"/>
  <c r="Q31" i="2" s="1"/>
  <c r="O31" i="2"/>
  <c r="O7" i="2" s="1"/>
  <c r="N31" i="2"/>
  <c r="M31" i="2"/>
  <c r="K31" i="2"/>
  <c r="L31" i="2" s="1"/>
  <c r="J31" i="2"/>
  <c r="J7" i="2" s="1"/>
  <c r="K7" i="2" s="1"/>
  <c r="L7" i="2" s="1"/>
  <c r="G31" i="2"/>
  <c r="G7" i="2" s="1"/>
  <c r="F31" i="2"/>
  <c r="E31" i="2"/>
  <c r="D31" i="2"/>
  <c r="Y7" i="2"/>
  <c r="N7" i="2"/>
  <c r="Z7" i="2" l="1"/>
  <c r="P7" i="2"/>
  <c r="L21" i="2" l="1"/>
  <c r="M7" i="2" l="1"/>
  <c r="R7" i="2"/>
  <c r="S7" i="2"/>
  <c r="T7" i="2"/>
  <c r="W7" i="2"/>
  <c r="AA7" i="2" l="1"/>
  <c r="U7" i="2"/>
  <c r="Q7" i="2" l="1"/>
  <c r="V7" i="2"/>
</calcChain>
</file>

<file path=xl/sharedStrings.xml><?xml version="1.0" encoding="utf-8"?>
<sst xmlns="http://schemas.openxmlformats.org/spreadsheetml/2006/main" count="76" uniqueCount="65">
  <si>
    <t>№ п/п</t>
  </si>
  <si>
    <t>Сроки освоения средств</t>
  </si>
  <si>
    <t>ИТОГО</t>
  </si>
  <si>
    <t>Итог за квартал</t>
  </si>
  <si>
    <t>% от лимита</t>
  </si>
  <si>
    <t>Наименование мероприятия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</si>
  <si>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</si>
  <si>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</si>
  <si>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</si>
  <si>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</si>
  <si>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</si>
  <si>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</si>
  <si>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</si>
  <si>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</si>
  <si>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</si>
  <si>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(тыс.руб.)</t>
  </si>
  <si>
    <t>Итого по проекту (тыс.руб.)</t>
  </si>
  <si>
    <t>Национальный проект "Культура"</t>
  </si>
  <si>
    <t>Региональный проект "Культурная среда"</t>
  </si>
  <si>
    <t>Национальный проект "Жилье и гордская среда"</t>
  </si>
  <si>
    <t>Региональный проект "Формирование городской среды"</t>
  </si>
  <si>
    <t>Благоустройство общественной территории по адресу с.Туголуково, ул. Пл. Революции</t>
  </si>
  <si>
    <t>Национальный проект "Образование"</t>
  </si>
  <si>
    <t>Региональный проект "Современная школа"</t>
  </si>
  <si>
    <t>Объемы финансирования тыс.руб. в т.ч.</t>
  </si>
  <si>
    <t>Федеральный бюджет</t>
  </si>
  <si>
    <t>Областной бюджет</t>
  </si>
  <si>
    <t>Местный бюджет</t>
  </si>
  <si>
    <t>Внебюджетные средства</t>
  </si>
  <si>
    <t>Утверждаю</t>
  </si>
  <si>
    <t>Глава района</t>
  </si>
  <si>
    <t xml:space="preserve">                                  А.В.Быков</t>
  </si>
  <si>
    <t>Национальный проект "Экология"</t>
  </si>
  <si>
    <t>Итого(тыс.руб.)</t>
  </si>
  <si>
    <t>Благоустройство общественной территории по адресу с. Бурнак , ул. ул.Свободы, 63б</t>
  </si>
  <si>
    <t>Региональный проект "Чистая страна"</t>
  </si>
  <si>
    <t>Согласовано начальник финансового отдела администрации района</t>
  </si>
  <si>
    <t>Н.В. Илларионова</t>
  </si>
  <si>
    <t>Открытие виртуального концертного зала на базе Жердевской ДШИ</t>
  </si>
  <si>
    <t>Лимиты на 2024, тыс.руб</t>
  </si>
  <si>
    <t>Ремонт дворовых проездов МКД по ул.Чкалова д.26, ул.Первомайская д.180-181, пер. Заводской, д.4, в г.Жердевка Тамбовской области</t>
  </si>
  <si>
    <t>Благоустройство общественной территории – г.Жердевка</t>
  </si>
  <si>
    <t xml:space="preserve"> начальник отдела по реализации национальных проектов (Проектный офис)</t>
  </si>
  <si>
    <t>Н.В. Мармышова</t>
  </si>
  <si>
    <t>Рекультивация свалки твердых коммунальных отходов, расположенной по адресу: Тамбовская область, г.Жердевка, ул. Комиссарова, примерно 2500 м от дома №126 по направления на юго-запад»</t>
  </si>
  <si>
    <t>Текущий ремонт кабинетов химии, физики М.Горьковского филиала МБОУ «Жердевская СОШ № 2» с.м. Горький</t>
  </si>
  <si>
    <t>Национальный проект "Безопасные и качественные дороги"</t>
  </si>
  <si>
    <t>Федеральный проект "Комплексное развитие сельских территорий"</t>
  </si>
  <si>
    <t>Строительство жилого дома блокированной застройки в с.Бурнак , ул. Животноводов Жердевского муниципального округа</t>
  </si>
  <si>
    <t>Сроки заключения контракта</t>
  </si>
  <si>
    <t>Сроки реализации пректа</t>
  </si>
  <si>
    <t>до 01.04.2024</t>
  </si>
  <si>
    <t>Ремонт автомобильной дороги «Каспий»-Токаревка»-Вязовое-«Каспий»- Жердевка- Токаревка- Мордово- Мельгуны- Волчки- Орел-Тамбов»  протяженностью 7 км.</t>
  </si>
  <si>
    <t>Региональный проект "Дорога к дому всей семьей"</t>
  </si>
  <si>
    <t>до 01.05.2024</t>
  </si>
  <si>
    <t>Государственная поддержка отрасли культуры находящихся на  территории сельских поселений (Приобретене оборудования)</t>
  </si>
  <si>
    <t>Реализация программам дополнительного образования «Школьный медиацентр».</t>
  </si>
  <si>
    <t>Региональный проект "Успех каждого ребенка"</t>
  </si>
  <si>
    <t>до 15.05.2024</t>
  </si>
  <si>
    <t>30 кал.дней</t>
  </si>
  <si>
    <t>до 01.07.2024</t>
  </si>
  <si>
    <t>Ремонт автомобильной дороги «Каспий» – Жердевка – Токаревка – Мордово – Мельгуны – Волчки – «Орел – Тамбов» протяженность 16 км</t>
  </si>
  <si>
    <t>График освоения средств в рамках национальных проектов за июнь 2024 года</t>
  </si>
  <si>
    <t>июнь</t>
  </si>
  <si>
    <t>Кассовое освоение на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</si>
</sst>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_₽;[Red]#,##0.00\ _₽"/>
    <numFmt numFmtId="165" formatCode="#,##0.00;[Red]#,##0.00"/>
    <numFmt numFmtId="166" formatCode="0.0"/>
    <numFmt numFmtId="167" formatCode="#,##0.0;[Red]#,##0.0"/>
  </numFmts>
  <fonts count="13" x14ac:knownFonts="1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u/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/>
    <xf numFmtId="165" fontId="5" fillId="2" borderId="1" xfId="0" applyNumberFormat="1" applyFont="1" applyFill="1" applyBorder="1"/>
    <xf numFmtId="165" fontId="5" fillId="2" borderId="2" xfId="0" applyNumberFormat="1" applyFont="1" applyFill="1" applyBorder="1"/>
    <xf numFmtId="0" fontId="4" fillId="0" borderId="2" xfId="0" applyFont="1" applyBorder="1" applyAlignment="1">
      <alignment wrapText="1"/>
    </xf>
    <xf numFmtId="164" fontId="4" fillId="0" borderId="2" xfId="0" applyNumberFormat="1" applyFont="1" applyBorder="1"/>
    <xf numFmtId="165" fontId="4" fillId="0" borderId="2" xfId="0" applyNumberFormat="1" applyFont="1" applyBorder="1"/>
    <xf numFmtId="0" fontId="4" fillId="0" borderId="2" xfId="0" applyFont="1" applyBorder="1"/>
    <xf numFmtId="0" fontId="5" fillId="2" borderId="2" xfId="0" applyFont="1" applyFill="1" applyBorder="1"/>
    <xf numFmtId="166" fontId="4" fillId="0" borderId="2" xfId="0" applyNumberFormat="1" applyFont="1" applyBorder="1"/>
    <xf numFmtId="0" fontId="4" fillId="0" borderId="0" xfId="0" applyFont="1"/>
    <xf numFmtId="0" fontId="0" fillId="0" borderId="2" xfId="0" applyBorder="1"/>
    <xf numFmtId="0" fontId="0" fillId="0" borderId="2" xfId="0" applyFill="1" applyBorder="1"/>
    <xf numFmtId="0" fontId="0" fillId="0" borderId="0" xfId="0" applyFill="1"/>
    <xf numFmtId="0" fontId="4" fillId="0" borderId="2" xfId="0" applyFont="1" applyFill="1" applyBorder="1"/>
    <xf numFmtId="0" fontId="4" fillId="0" borderId="2" xfId="0" applyFont="1" applyFill="1" applyBorder="1" applyAlignment="1">
      <alignment wrapText="1"/>
    </xf>
    <xf numFmtId="165" fontId="5" fillId="3" borderId="1" xfId="0" applyNumberFormat="1" applyFont="1" applyFill="1" applyBorder="1"/>
    <xf numFmtId="0" fontId="5" fillId="3" borderId="1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2" xfId="0" applyFont="1" applyFill="1" applyBorder="1"/>
    <xf numFmtId="167" fontId="4" fillId="4" borderId="2" xfId="0" applyNumberFormat="1" applyFont="1" applyFill="1" applyBorder="1"/>
    <xf numFmtId="0" fontId="4" fillId="4" borderId="2" xfId="0" applyFont="1" applyFill="1" applyBorder="1"/>
    <xf numFmtId="0" fontId="4" fillId="0" borderId="2" xfId="0" applyFont="1" applyBorder="1" applyAlignment="1"/>
    <xf numFmtId="166" fontId="4" fillId="0" borderId="2" xfId="0" applyNumberFormat="1" applyFont="1" applyFill="1" applyBorder="1"/>
    <xf numFmtId="0" fontId="8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4" fillId="0" borderId="7" xfId="0" applyFont="1" applyBorder="1" applyAlignment="1">
      <alignment horizontal="center" vertical="center" wrapText="1"/>
    </xf>
    <xf numFmtId="0" fontId="10" fillId="0" borderId="2" xfId="0" applyFont="1" applyBorder="1"/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5" fontId="5" fillId="2" borderId="6" xfId="0" applyNumberFormat="1" applyFont="1" applyFill="1" applyBorder="1"/>
    <xf numFmtId="14" fontId="4" fillId="0" borderId="2" xfId="0" applyNumberFormat="1" applyFont="1" applyBorder="1"/>
    <xf numFmtId="0" fontId="3" fillId="0" borderId="9" xfId="0" applyFont="1" applyBorder="1" applyAlignment="1">
      <alignment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/>
    <xf numFmtId="165" fontId="5" fillId="2" borderId="4" xfId="0" applyNumberFormat="1" applyFont="1" applyFill="1" applyBorder="1"/>
    <xf numFmtId="166" fontId="4" fillId="0" borderId="3" xfId="0" applyNumberFormat="1" applyFont="1" applyFill="1" applyBorder="1"/>
    <xf numFmtId="0" fontId="5" fillId="0" borderId="4" xfId="0" applyFont="1" applyBorder="1"/>
    <xf numFmtId="4" fontId="4" fillId="0" borderId="2" xfId="0" applyNumberFormat="1" applyFont="1" applyBorder="1"/>
    <xf numFmtId="0" fontId="4" fillId="0" borderId="4" xfId="0" applyFont="1" applyBorder="1" applyAlignment="1">
      <alignment wrapText="1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4" xfId="0" applyFont="1" applyFill="1" applyBorder="1" applyAlignment="1">
      <alignment wrapText="1"/>
    </xf>
    <xf numFmtId="4" fontId="9" fillId="0" borderId="0" xfId="0" applyNumberFormat="1" applyFont="1"/>
    <xf numFmtId="14" fontId="4" fillId="0" borderId="2" xfId="0" applyNumberFormat="1" applyFont="1" applyBorder="1" applyAlignment="1">
      <alignment wrapText="1"/>
    </xf>
    <xf numFmtId="0" fontId="9" fillId="0" borderId="2" xfId="0" applyFont="1" applyBorder="1" applyAlignment="1">
      <alignment horizontal="left" vertical="center"/>
    </xf>
    <xf numFmtId="1" fontId="9" fillId="0" borderId="2" xfId="0" applyNumberFormat="1" applyFont="1" applyBorder="1" applyAlignment="1">
      <alignment vertical="center"/>
    </xf>
    <xf numFmtId="14" fontId="9" fillId="0" borderId="2" xfId="0" applyNumberFormat="1" applyFont="1" applyBorder="1" applyAlignment="1">
      <alignment horizontal="left" vertical="center"/>
    </xf>
    <xf numFmtId="0" fontId="12" fillId="0" borderId="2" xfId="0" applyFont="1" applyBorder="1"/>
    <xf numFmtId="0" fontId="1" fillId="0" borderId="5" xfId="0" applyFont="1" applyBorder="1"/>
    <xf numFmtId="166" fontId="1" fillId="0" borderId="5" xfId="0" applyNumberFormat="1" applyFont="1" applyBorder="1"/>
    <xf numFmtId="0" fontId="1" fillId="0" borderId="5" xfId="0" applyFont="1" applyBorder="1" applyAlignment="1">
      <alignment wrapText="1"/>
    </xf>
    <xf numFmtId="14" fontId="1" fillId="0" borderId="5" xfId="0" applyNumberFormat="1" applyFont="1" applyBorder="1" applyAlignment="1">
      <alignment wrapText="1"/>
    </xf>
    <xf numFmtId="165" fontId="5" fillId="2" borderId="5" xfId="0" applyNumberFormat="1" applyFont="1" applyFill="1" applyBorder="1"/>
    <xf numFmtId="0" fontId="1" fillId="0" borderId="5" xfId="0" applyFont="1" applyFill="1" applyBorder="1"/>
    <xf numFmtId="0" fontId="3" fillId="0" borderId="2" xfId="0" applyFont="1" applyBorder="1" applyAlignment="1">
      <alignment wrapText="1"/>
    </xf>
    <xf numFmtId="14" fontId="1" fillId="0" borderId="2" xfId="0" applyNumberFormat="1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quotePrefix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0" fillId="0" borderId="3" xfId="0" applyBorder="1" applyAlignment="1">
      <alignment wrapText="1"/>
    </xf>
    <xf numFmtId="0" fontId="5" fillId="0" borderId="7" xfId="0" applyFont="1" applyBorder="1" applyAlignment="1">
      <alignment wrapText="1"/>
    </xf>
    <xf numFmtId="0" fontId="11" fillId="0" borderId="4" xfId="0" applyFont="1" applyBorder="1" applyAlignment="1"/>
    <xf numFmtId="0" fontId="11" fillId="0" borderId="3" xfId="0" applyFont="1" applyBorder="1" applyAlignment="1"/>
  </cellXfs>
  <cellStyles count="3">
    <cellStyle name="Excel Built-in Normal" xfId="1"/>
    <cellStyle name="Excel Built-in Normal 2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3"/>
  <sheetViews>
    <sheetView tabSelected="1" zoomScale="73" zoomScaleNormal="73" workbookViewId="0">
      <selection activeCell="K7" sqref="K7"/>
    </sheetView>
  </sheetViews>
  <sheetFormatPr defaultRowHeight="15" x14ac:dyDescent="0.25"/>
  <cols>
    <col min="1" max="1" width="5.28515625" customWidth="1"/>
    <col min="2" max="2" width="43.5703125" customWidth="1"/>
    <col min="3" max="3" width="18.140625" customWidth="1"/>
    <col min="4" max="4" width="18.85546875" customWidth="1"/>
    <col min="5" max="5" width="15.28515625" bestFit="1" customWidth="1"/>
    <col min="6" max="6" width="17.7109375" customWidth="1"/>
    <col min="7" max="7" width="11" customWidth="1"/>
    <col min="8" max="8" width="21" customWidth="1"/>
    <col min="9" max="9" width="15.85546875" customWidth="1"/>
    <col min="10" max="10" width="17" customWidth="1"/>
    <col min="11" max="11" width="16.5703125" customWidth="1"/>
    <col min="12" max="12" width="16" style="16" customWidth="1"/>
    <col min="13" max="13" width="12.5703125" hidden="1" customWidth="1"/>
    <col min="14" max="14" width="14.5703125" hidden="1" customWidth="1"/>
    <col min="15" max="15" width="12.85546875" hidden="1" customWidth="1"/>
    <col min="16" max="16" width="14.85546875" hidden="1" customWidth="1"/>
    <col min="17" max="17" width="11.85546875" style="16" hidden="1" customWidth="1"/>
    <col min="18" max="18" width="16.7109375" hidden="1" customWidth="1"/>
    <col min="19" max="19" width="12.42578125" hidden="1" customWidth="1"/>
    <col min="20" max="20" width="12.140625" hidden="1" customWidth="1"/>
    <col min="21" max="21" width="17.140625" hidden="1" customWidth="1"/>
    <col min="22" max="22" width="9.85546875" style="16" hidden="1" customWidth="1"/>
    <col min="23" max="23" width="10.85546875" hidden="1" customWidth="1"/>
    <col min="24" max="24" width="10" hidden="1" customWidth="1"/>
    <col min="25" max="25" width="13.85546875" hidden="1" customWidth="1"/>
    <col min="26" max="26" width="15" hidden="1" customWidth="1"/>
    <col min="27" max="27" width="11.140625" style="16" hidden="1" customWidth="1"/>
    <col min="28" max="1029" width="8.7109375" customWidth="1"/>
  </cols>
  <sheetData>
    <row r="1" spans="1:27" ht="20.25" x14ac:dyDescent="0.3">
      <c r="K1" s="66"/>
      <c r="L1" s="66"/>
      <c r="X1" s="13"/>
      <c r="Y1" s="66" t="s">
        <v>29</v>
      </c>
      <c r="Z1" s="66"/>
      <c r="AA1" s="66"/>
    </row>
    <row r="2" spans="1:27" ht="20.25" x14ac:dyDescent="0.3">
      <c r="K2" s="66"/>
      <c r="L2" s="66"/>
      <c r="X2" s="13"/>
      <c r="Y2" s="66" t="s">
        <v>30</v>
      </c>
      <c r="Z2" s="66"/>
      <c r="AA2" s="66"/>
    </row>
    <row r="3" spans="1:27" ht="20.25" x14ac:dyDescent="0.3">
      <c r="K3" s="67"/>
      <c r="L3" s="67"/>
      <c r="X3" s="67" t="s">
        <v>31</v>
      </c>
      <c r="Y3" s="67"/>
      <c r="Z3" s="67"/>
      <c r="AA3" s="67"/>
    </row>
    <row r="4" spans="1:27" ht="67.5" customHeight="1" x14ac:dyDescent="0.25">
      <c r="A4" s="80" t="s">
        <v>62</v>
      </c>
      <c r="B4" s="81"/>
      <c r="C4" s="81"/>
      <c r="D4" s="81"/>
      <c r="E4" s="81"/>
      <c r="F4" s="81"/>
      <c r="G4" s="81"/>
      <c r="H4" s="82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</row>
    <row r="5" spans="1:27" ht="78.75" customHeight="1" x14ac:dyDescent="0.25">
      <c r="A5" s="88" t="s">
        <v>0</v>
      </c>
      <c r="B5" s="92" t="s">
        <v>5</v>
      </c>
      <c r="C5" s="1" t="s">
        <v>39</v>
      </c>
      <c r="D5" s="90" t="s">
        <v>24</v>
      </c>
      <c r="E5" s="91"/>
      <c r="F5" s="91"/>
      <c r="G5" s="91"/>
      <c r="H5" s="35" t="s">
        <v>49</v>
      </c>
      <c r="I5" s="35" t="s">
        <v>50</v>
      </c>
      <c r="J5" s="32" t="s">
        <v>1</v>
      </c>
      <c r="K5" s="78" t="s">
        <v>64</v>
      </c>
      <c r="L5" s="83" t="s">
        <v>4</v>
      </c>
      <c r="M5" s="85" t="s">
        <v>1</v>
      </c>
      <c r="N5" s="86"/>
      <c r="O5" s="87"/>
      <c r="P5" s="88" t="s">
        <v>3</v>
      </c>
      <c r="Q5" s="83" t="s">
        <v>4</v>
      </c>
      <c r="R5" s="85" t="s">
        <v>1</v>
      </c>
      <c r="S5" s="86"/>
      <c r="T5" s="87"/>
      <c r="U5" s="88" t="s">
        <v>3</v>
      </c>
      <c r="V5" s="83" t="s">
        <v>4</v>
      </c>
      <c r="W5" s="85" t="s">
        <v>1</v>
      </c>
      <c r="X5" s="86"/>
      <c r="Y5" s="87"/>
      <c r="Z5" s="88" t="s">
        <v>3</v>
      </c>
      <c r="AA5" s="83" t="s">
        <v>4</v>
      </c>
    </row>
    <row r="6" spans="1:27" ht="101.25" x14ac:dyDescent="0.3">
      <c r="A6" s="89"/>
      <c r="B6" s="93"/>
      <c r="C6" s="2" t="s">
        <v>2</v>
      </c>
      <c r="D6" s="3" t="s">
        <v>25</v>
      </c>
      <c r="E6" s="3" t="s">
        <v>26</v>
      </c>
      <c r="F6" s="3" t="s">
        <v>27</v>
      </c>
      <c r="G6" s="37" t="s">
        <v>28</v>
      </c>
      <c r="H6" s="36"/>
      <c r="I6" s="36"/>
      <c r="J6" s="2" t="s">
        <v>63</v>
      </c>
      <c r="K6" s="79"/>
      <c r="L6" s="84"/>
      <c r="M6" s="4" t="s">
        <v>6</v>
      </c>
      <c r="N6" s="4" t="s">
        <v>7</v>
      </c>
      <c r="O6" s="4" t="s">
        <v>8</v>
      </c>
      <c r="P6" s="89"/>
      <c r="Q6" s="84"/>
      <c r="R6" s="4" t="s">
        <v>9</v>
      </c>
      <c r="S6" s="4" t="s">
        <v>10</v>
      </c>
      <c r="T6" s="4" t="s">
        <v>11</v>
      </c>
      <c r="U6" s="89"/>
      <c r="V6" s="84"/>
      <c r="W6" s="4" t="s">
        <v>12</v>
      </c>
      <c r="X6" s="4" t="s">
        <v>13</v>
      </c>
      <c r="Y6" s="4" t="s">
        <v>14</v>
      </c>
      <c r="Z6" s="89"/>
      <c r="AA6" s="84"/>
    </row>
    <row r="7" spans="1:27" ht="20.25" x14ac:dyDescent="0.3">
      <c r="A7" s="73" t="s">
        <v>15</v>
      </c>
      <c r="B7" s="74"/>
      <c r="C7" s="6">
        <f>C10+C11+C13+C19+C21+C27+C29+C31</f>
        <v>153215.37</v>
      </c>
      <c r="D7" s="6">
        <f>D10+D11+D13+D19+D21+D27+D29+D31</f>
        <v>111891.18</v>
      </c>
      <c r="E7" s="6">
        <f t="shared" ref="E7:G7" si="0">E10+E11+E13+E19+E21+E27+E29+E31</f>
        <v>10143.329999999998</v>
      </c>
      <c r="F7" s="6">
        <f t="shared" si="0"/>
        <v>6595.4</v>
      </c>
      <c r="G7" s="6">
        <f t="shared" si="0"/>
        <v>0</v>
      </c>
      <c r="H7" s="38"/>
      <c r="I7" s="6"/>
      <c r="J7" s="6">
        <f>J10+J11+J13+J19+J21+J27+J29+J31</f>
        <v>30506.82</v>
      </c>
      <c r="K7" s="5">
        <f>J7</f>
        <v>30506.82</v>
      </c>
      <c r="L7" s="27">
        <f>K7/C7*100</f>
        <v>19.911070279698439</v>
      </c>
      <c r="M7" s="19" t="e">
        <f>#REF!+M13+M21+#REF!+#REF!+M31</f>
        <v>#REF!</v>
      </c>
      <c r="N7" s="19" t="e">
        <f>#REF!+N13+N21+#REF!+#REF!+N31</f>
        <v>#REF!</v>
      </c>
      <c r="O7" s="19" t="e">
        <f>#REF!+O13+O21+#REF!+#REF!+O31</f>
        <v>#REF!</v>
      </c>
      <c r="P7" s="19" t="e">
        <f>#REF!+P13+P21+#REF!+#REF!+P31</f>
        <v>#REF!</v>
      </c>
      <c r="Q7" s="20" t="e">
        <f>P7/C7*100</f>
        <v>#REF!</v>
      </c>
      <c r="R7" s="19" t="e">
        <f>#REF!+R13+R21+#REF!+#REF!+R31</f>
        <v>#REF!</v>
      </c>
      <c r="S7" s="19" t="e">
        <f>#REF!+S13+S21+#REF!+#REF!+S31</f>
        <v>#REF!</v>
      </c>
      <c r="T7" s="19" t="e">
        <f>#REF!+T13+T21+#REF!+#REF!+T31</f>
        <v>#REF!</v>
      </c>
      <c r="U7" s="19" t="e">
        <f>#REF!+U13+U21+#REF!+#REF!+U31</f>
        <v>#REF!</v>
      </c>
      <c r="V7" s="20" t="e">
        <f>U7/C7*100</f>
        <v>#REF!</v>
      </c>
      <c r="W7" s="19" t="e">
        <f>#REF!+W13+W21+#REF!+#REF!+W31</f>
        <v>#REF!</v>
      </c>
      <c r="X7" s="19" t="e">
        <f>#REF!+X13+X21+#REF!+#REF!+X31</f>
        <v>#REF!</v>
      </c>
      <c r="Y7" s="19" t="e">
        <f>#REF!+Y13+Y21+#REF!+#REF!+Y31</f>
        <v>#REF!</v>
      </c>
      <c r="Z7" s="19" t="e">
        <f>#REF!+Z13+Z21+#REF!+#REF!+Z31</f>
        <v>#REF!</v>
      </c>
      <c r="AA7" s="20" t="e">
        <f>Z7/R7*100</f>
        <v>#REF!</v>
      </c>
    </row>
    <row r="8" spans="1:27" ht="20.25" x14ac:dyDescent="0.3">
      <c r="A8" s="70" t="s">
        <v>17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2"/>
    </row>
    <row r="9" spans="1:27" ht="20.25" x14ac:dyDescent="0.3">
      <c r="A9" s="70" t="s">
        <v>18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2"/>
    </row>
    <row r="10" spans="1:27" ht="60.75" x14ac:dyDescent="0.3">
      <c r="A10" s="4">
        <v>1</v>
      </c>
      <c r="B10" s="7" t="s">
        <v>38</v>
      </c>
      <c r="C10" s="12">
        <v>1021.4</v>
      </c>
      <c r="D10" s="12">
        <v>1000</v>
      </c>
      <c r="E10" s="12">
        <v>20.41</v>
      </c>
      <c r="F10" s="12"/>
      <c r="G10" s="12"/>
      <c r="H10" s="12" t="s">
        <v>54</v>
      </c>
      <c r="I10" s="39">
        <v>45627</v>
      </c>
      <c r="J10" s="12">
        <v>0</v>
      </c>
      <c r="K10" s="5">
        <f>J10</f>
        <v>0</v>
      </c>
      <c r="L10" s="27">
        <f>K10/C10*100</f>
        <v>0</v>
      </c>
      <c r="M10" s="12">
        <v>4549.1000000000004</v>
      </c>
      <c r="N10" s="12">
        <v>188.9</v>
      </c>
      <c r="O10" s="12"/>
      <c r="P10" s="12">
        <f>M10+N10</f>
        <v>4738</v>
      </c>
      <c r="Q10" s="27">
        <f>P10/C10*100</f>
        <v>463.87311533189745</v>
      </c>
      <c r="R10" s="12">
        <v>850</v>
      </c>
      <c r="S10" s="12"/>
      <c r="T10" s="12"/>
      <c r="U10" s="12">
        <v>850</v>
      </c>
      <c r="V10" s="27">
        <f>U10/C10*100</f>
        <v>83.219111024084597</v>
      </c>
      <c r="W10" s="12"/>
      <c r="X10" s="10"/>
      <c r="Y10" s="10"/>
      <c r="Z10" s="10"/>
      <c r="AA10" s="17"/>
    </row>
    <row r="11" spans="1:27" ht="101.25" x14ac:dyDescent="0.3">
      <c r="A11" s="10">
        <v>2</v>
      </c>
      <c r="B11" s="7" t="s">
        <v>55</v>
      </c>
      <c r="C11" s="12">
        <v>102</v>
      </c>
      <c r="D11" s="12">
        <v>100</v>
      </c>
      <c r="E11" s="12">
        <v>2</v>
      </c>
      <c r="F11" s="12">
        <v>0.01</v>
      </c>
      <c r="G11" s="12"/>
      <c r="H11" s="12" t="s">
        <v>51</v>
      </c>
      <c r="I11" s="39">
        <v>45627</v>
      </c>
      <c r="J11" s="12">
        <v>0</v>
      </c>
      <c r="K11" s="5">
        <f>J11</f>
        <v>0</v>
      </c>
      <c r="L11" s="27">
        <f>K11/C11*100</f>
        <v>0</v>
      </c>
      <c r="M11" s="12"/>
      <c r="N11" s="12"/>
      <c r="O11" s="12"/>
      <c r="P11" s="12"/>
      <c r="Q11" s="27"/>
      <c r="R11" s="12"/>
      <c r="S11" s="12"/>
      <c r="T11" s="12"/>
      <c r="U11" s="12"/>
      <c r="V11" s="27"/>
      <c r="W11" s="12"/>
      <c r="X11" s="10"/>
      <c r="Y11" s="10"/>
      <c r="Z11" s="10"/>
      <c r="AA11" s="17"/>
    </row>
    <row r="12" spans="1:27" ht="20.25" x14ac:dyDescent="0.3">
      <c r="A12" s="70" t="s">
        <v>19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2"/>
    </row>
    <row r="13" spans="1:27" ht="20.25" x14ac:dyDescent="0.3">
      <c r="A13" s="68" t="s">
        <v>16</v>
      </c>
      <c r="B13" s="69"/>
      <c r="C13" s="6">
        <f>C15+C16+C17+C19</f>
        <v>16149.2</v>
      </c>
      <c r="D13" s="6">
        <f t="shared" ref="D13:Z13" si="1">D15+D16+D17+D19</f>
        <v>3988.1800000000003</v>
      </c>
      <c r="E13" s="6">
        <f t="shared" si="1"/>
        <v>81.399999999999991</v>
      </c>
      <c r="F13" s="6">
        <f t="shared" si="1"/>
        <v>15.2</v>
      </c>
      <c r="G13" s="6">
        <f t="shared" si="1"/>
        <v>0</v>
      </c>
      <c r="H13" s="6"/>
      <c r="I13" s="6"/>
      <c r="J13" s="6">
        <f t="shared" si="1"/>
        <v>0</v>
      </c>
      <c r="K13" s="6">
        <f t="shared" si="1"/>
        <v>0</v>
      </c>
      <c r="L13" s="27">
        <f>K13/C13*100</f>
        <v>0</v>
      </c>
      <c r="M13" s="6">
        <f t="shared" si="1"/>
        <v>0</v>
      </c>
      <c r="N13" s="6">
        <f t="shared" si="1"/>
        <v>0</v>
      </c>
      <c r="O13" s="6">
        <f t="shared" si="1"/>
        <v>878.83336000000008</v>
      </c>
      <c r="P13" s="6">
        <f t="shared" si="1"/>
        <v>878.83336000000008</v>
      </c>
      <c r="Q13" s="11">
        <f>P13/C13*100</f>
        <v>5.441962202462042</v>
      </c>
      <c r="R13" s="6">
        <f t="shared" si="1"/>
        <v>17193.099999999999</v>
      </c>
      <c r="S13" s="6">
        <f t="shared" si="1"/>
        <v>4665.8</v>
      </c>
      <c r="T13" s="6">
        <f t="shared" si="1"/>
        <v>0</v>
      </c>
      <c r="U13" s="6">
        <f t="shared" si="1"/>
        <v>21858.899999999998</v>
      </c>
      <c r="V13" s="11">
        <f>U13/C13*100</f>
        <v>135.35593094394767</v>
      </c>
      <c r="W13" s="6">
        <f t="shared" si="1"/>
        <v>0</v>
      </c>
      <c r="X13" s="6">
        <f t="shared" si="1"/>
        <v>0</v>
      </c>
      <c r="Y13" s="6">
        <f t="shared" si="1"/>
        <v>0</v>
      </c>
      <c r="Z13" s="6">
        <f t="shared" si="1"/>
        <v>0</v>
      </c>
      <c r="AA13" s="11">
        <f>Z13/R13*100</f>
        <v>0</v>
      </c>
    </row>
    <row r="14" spans="1:27" ht="20.25" x14ac:dyDescent="0.3">
      <c r="A14" s="70" t="s">
        <v>20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2"/>
    </row>
    <row r="15" spans="1:27" ht="68.25" customHeight="1" x14ac:dyDescent="0.3">
      <c r="A15" s="10">
        <v>1</v>
      </c>
      <c r="B15" s="7" t="s">
        <v>34</v>
      </c>
      <c r="C15" s="10">
        <v>140</v>
      </c>
      <c r="D15" s="10">
        <v>137.69999999999999</v>
      </c>
      <c r="E15" s="10">
        <v>2.8</v>
      </c>
      <c r="F15" s="10">
        <v>0.1</v>
      </c>
      <c r="G15" s="12">
        <v>0</v>
      </c>
      <c r="H15" s="39">
        <v>45382</v>
      </c>
      <c r="I15" s="39">
        <v>45505</v>
      </c>
      <c r="J15" s="10">
        <v>0</v>
      </c>
      <c r="K15" s="5">
        <f>J15</f>
        <v>0</v>
      </c>
      <c r="L15" s="27">
        <f t="shared" ref="L15:L17" si="2">K15/C15*100</f>
        <v>0</v>
      </c>
      <c r="M15" s="10">
        <v>0</v>
      </c>
      <c r="N15" s="10">
        <v>0</v>
      </c>
      <c r="O15" s="10">
        <v>523.14358000000004</v>
      </c>
      <c r="P15" s="10">
        <v>523.14358000000004</v>
      </c>
      <c r="Q15" s="10"/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</row>
    <row r="16" spans="1:27" ht="84.75" customHeight="1" x14ac:dyDescent="0.3">
      <c r="A16" s="10">
        <v>2</v>
      </c>
      <c r="B16" s="7" t="s">
        <v>21</v>
      </c>
      <c r="C16" s="10">
        <v>300</v>
      </c>
      <c r="D16" s="10">
        <v>282.7</v>
      </c>
      <c r="E16" s="10">
        <v>5.8</v>
      </c>
      <c r="F16" s="10">
        <v>11.5</v>
      </c>
      <c r="G16" s="10">
        <v>0</v>
      </c>
      <c r="H16" s="39">
        <v>45371</v>
      </c>
      <c r="I16" s="10" t="s">
        <v>59</v>
      </c>
      <c r="J16" s="56">
        <v>0</v>
      </c>
      <c r="K16" s="5">
        <f>J16</f>
        <v>0</v>
      </c>
      <c r="L16" s="27">
        <f t="shared" si="2"/>
        <v>0</v>
      </c>
      <c r="M16" s="10">
        <v>0</v>
      </c>
      <c r="N16" s="10">
        <v>0</v>
      </c>
      <c r="O16" s="10">
        <v>355.68977999999998</v>
      </c>
      <c r="P16" s="10">
        <v>355.68977999999998</v>
      </c>
      <c r="Q16" s="10"/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</row>
    <row r="17" spans="1:27" ht="102.75" customHeight="1" x14ac:dyDescent="0.3">
      <c r="A17" s="10">
        <v>3</v>
      </c>
      <c r="B17" s="7" t="s">
        <v>40</v>
      </c>
      <c r="C17" s="46">
        <v>3644.2</v>
      </c>
      <c r="D17" s="10">
        <v>3567.78</v>
      </c>
      <c r="E17" s="10">
        <v>72.8</v>
      </c>
      <c r="F17" s="10">
        <v>3.6</v>
      </c>
      <c r="G17" s="10">
        <v>0</v>
      </c>
      <c r="H17" s="39">
        <v>45377</v>
      </c>
      <c r="I17" s="39">
        <v>45505</v>
      </c>
      <c r="J17" s="10">
        <v>0</v>
      </c>
      <c r="K17" s="5">
        <f>J17</f>
        <v>0</v>
      </c>
      <c r="L17" s="27">
        <f t="shared" si="2"/>
        <v>0</v>
      </c>
      <c r="M17" s="10"/>
      <c r="N17" s="10"/>
      <c r="O17" s="10"/>
      <c r="P17" s="10"/>
      <c r="Q17" s="17"/>
      <c r="R17" s="10"/>
      <c r="S17" s="10">
        <v>4665.8</v>
      </c>
      <c r="T17" s="10"/>
      <c r="U17" s="24">
        <v>4665.8</v>
      </c>
      <c r="V17" s="25">
        <f>U17/C17*100</f>
        <v>128.03358761868176</v>
      </c>
      <c r="W17" s="10"/>
      <c r="X17" s="10"/>
      <c r="Y17" s="10"/>
      <c r="Z17" s="10"/>
      <c r="AA17" s="17"/>
    </row>
    <row r="18" spans="1:27" ht="66.75" customHeight="1" x14ac:dyDescent="0.3">
      <c r="A18" s="10"/>
      <c r="B18" s="41"/>
      <c r="C18" s="42"/>
      <c r="D18" s="45" t="s">
        <v>53</v>
      </c>
      <c r="E18" s="42"/>
      <c r="F18" s="42"/>
      <c r="G18" s="42"/>
      <c r="H18" s="42"/>
      <c r="I18" s="42"/>
      <c r="J18" s="42"/>
      <c r="K18" s="43"/>
      <c r="L18" s="44"/>
      <c r="M18" s="10"/>
      <c r="N18" s="10"/>
      <c r="O18" s="10"/>
      <c r="P18" s="10"/>
      <c r="Q18" s="17"/>
      <c r="R18" s="10"/>
      <c r="S18" s="10"/>
      <c r="T18" s="10"/>
      <c r="U18" s="24"/>
      <c r="V18" s="25"/>
      <c r="W18" s="10"/>
      <c r="X18" s="10"/>
      <c r="Y18" s="10"/>
      <c r="Z18" s="10"/>
      <c r="AA18" s="17"/>
    </row>
    <row r="19" spans="1:27" ht="60" customHeight="1" x14ac:dyDescent="0.3">
      <c r="A19" s="26">
        <v>4</v>
      </c>
      <c r="B19" s="7" t="s">
        <v>41</v>
      </c>
      <c r="C19" s="10">
        <v>12065</v>
      </c>
      <c r="D19" s="26">
        <v>0</v>
      </c>
      <c r="E19" s="10">
        <v>0</v>
      </c>
      <c r="F19" s="10">
        <v>0</v>
      </c>
      <c r="G19" s="10">
        <v>0</v>
      </c>
      <c r="H19" s="56" t="s">
        <v>60</v>
      </c>
      <c r="I19" s="10"/>
      <c r="J19" s="10">
        <v>0</v>
      </c>
      <c r="K19" s="5">
        <f>J19</f>
        <v>0</v>
      </c>
      <c r="L19" s="27">
        <f>K19/C19*100</f>
        <v>0</v>
      </c>
      <c r="M19" s="10"/>
      <c r="N19" s="10"/>
      <c r="O19" s="10"/>
      <c r="P19" s="10"/>
      <c r="Q19" s="17"/>
      <c r="R19" s="10">
        <v>17193.099999999999</v>
      </c>
      <c r="S19" s="10"/>
      <c r="T19" s="10"/>
      <c r="U19" s="10">
        <v>17193.099999999999</v>
      </c>
      <c r="V19" s="25">
        <f>U19/C19*100</f>
        <v>142.50393700787401</v>
      </c>
      <c r="W19" s="10"/>
      <c r="X19" s="10"/>
      <c r="Y19" s="10"/>
      <c r="Z19" s="10"/>
      <c r="AA19" s="17"/>
    </row>
    <row r="20" spans="1:27" ht="20.25" x14ac:dyDescent="0.3">
      <c r="A20" s="75" t="s">
        <v>32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7"/>
    </row>
    <row r="21" spans="1:27" ht="20.25" x14ac:dyDescent="0.3">
      <c r="A21" s="68" t="s">
        <v>16</v>
      </c>
      <c r="B21" s="69"/>
      <c r="C21" s="6">
        <f>C23+C24</f>
        <v>110233</v>
      </c>
      <c r="D21" s="6">
        <f t="shared" ref="D21:Z21" si="3">D23+D24</f>
        <v>100202</v>
      </c>
      <c r="E21" s="6">
        <f t="shared" si="3"/>
        <v>9921</v>
      </c>
      <c r="F21" s="6">
        <f t="shared" si="3"/>
        <v>110</v>
      </c>
      <c r="G21" s="6">
        <f t="shared" si="3"/>
        <v>0</v>
      </c>
      <c r="H21" s="6"/>
      <c r="I21" s="6"/>
      <c r="J21" s="6">
        <f t="shared" si="3"/>
        <v>30506.82</v>
      </c>
      <c r="K21" s="6">
        <f t="shared" si="3"/>
        <v>30506.82</v>
      </c>
      <c r="L21" s="11">
        <f>K21/C21*100</f>
        <v>27.674852358186751</v>
      </c>
      <c r="M21" s="6">
        <f t="shared" si="3"/>
        <v>0</v>
      </c>
      <c r="N21" s="6">
        <f t="shared" si="3"/>
        <v>9780</v>
      </c>
      <c r="O21" s="6">
        <f t="shared" si="3"/>
        <v>0</v>
      </c>
      <c r="P21" s="6">
        <f t="shared" si="3"/>
        <v>9780</v>
      </c>
      <c r="Q21" s="11">
        <f>P21/C21*100</f>
        <v>8.8721163353986547</v>
      </c>
      <c r="R21" s="6">
        <f t="shared" si="3"/>
        <v>0</v>
      </c>
      <c r="S21" s="6">
        <f t="shared" si="3"/>
        <v>0</v>
      </c>
      <c r="T21" s="6">
        <f t="shared" si="3"/>
        <v>0</v>
      </c>
      <c r="U21" s="6">
        <f t="shared" si="3"/>
        <v>0</v>
      </c>
      <c r="V21" s="11">
        <f>U21/C21*100</f>
        <v>0</v>
      </c>
      <c r="W21" s="6">
        <f t="shared" si="3"/>
        <v>0</v>
      </c>
      <c r="X21" s="6">
        <f t="shared" si="3"/>
        <v>0</v>
      </c>
      <c r="Y21" s="6">
        <f t="shared" si="3"/>
        <v>0</v>
      </c>
      <c r="Z21" s="6">
        <f t="shared" si="3"/>
        <v>0</v>
      </c>
      <c r="AA21" s="11">
        <f>Z21/C21*100</f>
        <v>0</v>
      </c>
    </row>
    <row r="22" spans="1:27" ht="20.25" x14ac:dyDescent="0.3">
      <c r="A22" s="75" t="s">
        <v>35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5"/>
    </row>
    <row r="23" spans="1:27" ht="189" customHeight="1" x14ac:dyDescent="0.3">
      <c r="A23" s="10">
        <v>1</v>
      </c>
      <c r="B23" s="28" t="s">
        <v>44</v>
      </c>
      <c r="C23" s="46">
        <v>110233</v>
      </c>
      <c r="D23" s="33">
        <v>100202</v>
      </c>
      <c r="E23" s="10">
        <v>9921</v>
      </c>
      <c r="F23" s="10">
        <v>110</v>
      </c>
      <c r="G23" s="10">
        <v>0</v>
      </c>
      <c r="H23" s="39">
        <v>45656</v>
      </c>
      <c r="I23" s="39">
        <v>45620</v>
      </c>
      <c r="J23" s="51">
        <v>30506.82</v>
      </c>
      <c r="K23" s="5">
        <f>J23</f>
        <v>30506.82</v>
      </c>
      <c r="L23" s="27">
        <f>K23/C23*100</f>
        <v>27.674852358186751</v>
      </c>
      <c r="M23" s="10">
        <v>0</v>
      </c>
      <c r="N23" s="10">
        <v>9780</v>
      </c>
      <c r="O23" s="10">
        <v>0</v>
      </c>
      <c r="P23" s="10">
        <v>9780</v>
      </c>
      <c r="Q23" s="10"/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</row>
    <row r="24" spans="1:27" ht="20.25" x14ac:dyDescent="0.3">
      <c r="A24" s="10"/>
      <c r="B24" s="7"/>
      <c r="C24" s="8"/>
      <c r="D24" s="8"/>
      <c r="E24" s="8"/>
      <c r="F24" s="8"/>
      <c r="G24" s="8"/>
      <c r="H24" s="8"/>
      <c r="I24" s="8"/>
      <c r="J24" s="8"/>
      <c r="K24" s="9"/>
      <c r="L24" s="17"/>
      <c r="M24" s="10"/>
      <c r="N24" s="8"/>
      <c r="O24" s="8"/>
      <c r="P24" s="8"/>
      <c r="Q24" s="17"/>
      <c r="R24" s="10"/>
      <c r="S24" s="10"/>
      <c r="T24" s="10"/>
      <c r="U24" s="10"/>
      <c r="V24" s="17"/>
      <c r="W24" s="10"/>
      <c r="X24" s="10"/>
      <c r="Y24" s="10"/>
      <c r="Z24" s="10"/>
      <c r="AA24" s="17"/>
    </row>
    <row r="25" spans="1:27" ht="20.25" x14ac:dyDescent="0.3">
      <c r="A25" s="70" t="s">
        <v>22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2"/>
    </row>
    <row r="26" spans="1:27" ht="20.25" x14ac:dyDescent="0.3">
      <c r="A26" s="70" t="s">
        <v>23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2"/>
    </row>
    <row r="27" spans="1:27" ht="81" x14ac:dyDescent="0.3">
      <c r="A27" s="10">
        <v>1</v>
      </c>
      <c r="B27" s="7" t="s">
        <v>45</v>
      </c>
      <c r="C27" s="7">
        <v>1597.4</v>
      </c>
      <c r="D27" s="7"/>
      <c r="E27" s="7"/>
      <c r="F27" s="7">
        <v>1597.4</v>
      </c>
      <c r="G27" s="7">
        <v>0</v>
      </c>
      <c r="H27" s="7" t="s">
        <v>54</v>
      </c>
      <c r="I27" s="52">
        <v>45532</v>
      </c>
      <c r="J27" s="10">
        <v>0</v>
      </c>
      <c r="K27" s="5">
        <f>J27</f>
        <v>0</v>
      </c>
      <c r="L27" s="27">
        <f>K27/C27*100</f>
        <v>0</v>
      </c>
      <c r="M27" s="10">
        <v>0</v>
      </c>
      <c r="N27" s="7">
        <v>0</v>
      </c>
      <c r="O27" s="7">
        <v>0</v>
      </c>
      <c r="P27" s="10">
        <v>0</v>
      </c>
      <c r="Q27" s="17">
        <v>0</v>
      </c>
      <c r="R27" s="7">
        <v>500</v>
      </c>
      <c r="S27" s="10">
        <v>550</v>
      </c>
      <c r="T27" s="7">
        <v>0</v>
      </c>
      <c r="U27" s="10">
        <f>R27+S27+T27</f>
        <v>1050</v>
      </c>
      <c r="V27" s="18">
        <v>100</v>
      </c>
      <c r="W27" s="10">
        <v>0</v>
      </c>
      <c r="X27" s="7">
        <v>0</v>
      </c>
      <c r="Y27" s="10">
        <v>0</v>
      </c>
      <c r="Z27" s="7">
        <v>0</v>
      </c>
      <c r="AA27" s="17">
        <v>100</v>
      </c>
    </row>
    <row r="28" spans="1:27" ht="20.25" x14ac:dyDescent="0.3">
      <c r="A28" s="10"/>
      <c r="B28" s="99"/>
      <c r="C28" s="100"/>
      <c r="D28" s="101" t="s">
        <v>57</v>
      </c>
      <c r="E28" s="102"/>
      <c r="F28" s="102"/>
      <c r="G28" s="102"/>
      <c r="H28" s="102"/>
      <c r="I28" s="102"/>
      <c r="J28" s="102"/>
      <c r="K28" s="102"/>
      <c r="L28" s="103"/>
      <c r="M28" s="42"/>
      <c r="N28" s="47"/>
      <c r="O28" s="47"/>
      <c r="P28" s="42"/>
      <c r="Q28" s="49"/>
      <c r="R28" s="47"/>
      <c r="S28" s="42"/>
      <c r="T28" s="47"/>
      <c r="U28" s="42"/>
      <c r="V28" s="50"/>
      <c r="W28" s="42"/>
      <c r="X28" s="47"/>
      <c r="Y28" s="42"/>
      <c r="Z28" s="47"/>
      <c r="AA28" s="48"/>
    </row>
    <row r="29" spans="1:27" ht="60.75" x14ac:dyDescent="0.3">
      <c r="A29" s="10">
        <v>2</v>
      </c>
      <c r="B29" s="7" t="s">
        <v>56</v>
      </c>
      <c r="C29" s="7">
        <v>715.9</v>
      </c>
      <c r="D29" s="7">
        <v>255.38</v>
      </c>
      <c r="E29" s="7">
        <v>5.22</v>
      </c>
      <c r="F29" s="7">
        <v>0.26</v>
      </c>
      <c r="G29" s="7">
        <v>0</v>
      </c>
      <c r="H29" s="7" t="s">
        <v>58</v>
      </c>
      <c r="I29" s="52">
        <v>45519</v>
      </c>
      <c r="J29" s="10">
        <v>0</v>
      </c>
      <c r="K29" s="5">
        <f>J29</f>
        <v>0</v>
      </c>
      <c r="L29" s="27">
        <f>K29/C29*100</f>
        <v>0</v>
      </c>
      <c r="M29" s="42"/>
      <c r="N29" s="47"/>
      <c r="O29" s="47"/>
      <c r="P29" s="42"/>
      <c r="Q29" s="49"/>
      <c r="R29" s="47"/>
      <c r="S29" s="42"/>
      <c r="T29" s="47"/>
      <c r="U29" s="42"/>
      <c r="V29" s="50"/>
      <c r="W29" s="42"/>
      <c r="X29" s="47"/>
      <c r="Y29" s="42"/>
      <c r="Z29" s="47"/>
      <c r="AA29" s="48"/>
    </row>
    <row r="30" spans="1:27" ht="20.25" x14ac:dyDescent="0.3">
      <c r="A30" s="70" t="s">
        <v>47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2"/>
    </row>
    <row r="31" spans="1:27" ht="20.25" x14ac:dyDescent="0.3">
      <c r="A31" s="68" t="s">
        <v>16</v>
      </c>
      <c r="B31" s="69"/>
      <c r="C31" s="6">
        <f>C32+C33+C34</f>
        <v>11331.47</v>
      </c>
      <c r="D31" s="6">
        <f t="shared" ref="D31:K31" si="4">D33+D34</f>
        <v>6345.62</v>
      </c>
      <c r="E31" s="6">
        <f t="shared" si="4"/>
        <v>113.3</v>
      </c>
      <c r="F31" s="6">
        <f t="shared" si="4"/>
        <v>4872.53</v>
      </c>
      <c r="G31" s="6">
        <f t="shared" si="4"/>
        <v>0</v>
      </c>
      <c r="H31" s="6"/>
      <c r="I31" s="6"/>
      <c r="J31" s="6">
        <f t="shared" si="4"/>
        <v>0</v>
      </c>
      <c r="K31" s="6">
        <f t="shared" si="4"/>
        <v>0</v>
      </c>
      <c r="L31" s="11">
        <f>K31/C31*100</f>
        <v>0</v>
      </c>
      <c r="M31" s="6">
        <f>M33+M34</f>
        <v>0</v>
      </c>
      <c r="N31" s="6">
        <f>N33+N34</f>
        <v>0</v>
      </c>
      <c r="O31" s="6">
        <f>O33+O34</f>
        <v>0</v>
      </c>
      <c r="P31" s="6">
        <f>P33+P34</f>
        <v>0</v>
      </c>
      <c r="Q31" s="11">
        <f>P31/C31*100</f>
        <v>0</v>
      </c>
      <c r="R31" s="6">
        <f>R33+R34</f>
        <v>0</v>
      </c>
      <c r="S31" s="6">
        <f>S33+S34</f>
        <v>0</v>
      </c>
      <c r="T31" s="6">
        <f>T33+T34</f>
        <v>0</v>
      </c>
      <c r="U31" s="6">
        <f>U33+U34</f>
        <v>146800</v>
      </c>
      <c r="V31" s="11">
        <f>U31/C31*100</f>
        <v>1295.5071142579031</v>
      </c>
      <c r="W31" s="6">
        <f>W33+W34</f>
        <v>0</v>
      </c>
      <c r="X31" s="6">
        <f>X33+X34</f>
        <v>0</v>
      </c>
      <c r="Y31" s="6">
        <f>Y33+Y34</f>
        <v>0</v>
      </c>
      <c r="Z31" s="6">
        <f>Z33+Z34</f>
        <v>0</v>
      </c>
      <c r="AA31" s="11">
        <f>Z31/C31*100</f>
        <v>0</v>
      </c>
    </row>
    <row r="32" spans="1:27" ht="20.25" x14ac:dyDescent="0.3">
      <c r="A32" s="75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5"/>
    </row>
    <row r="33" spans="1:27" ht="102" x14ac:dyDescent="0.35">
      <c r="A33" s="14">
        <v>1</v>
      </c>
      <c r="B33" s="7" t="s">
        <v>48</v>
      </c>
      <c r="C33" s="34">
        <v>11331.47</v>
      </c>
      <c r="D33" s="53">
        <v>6345.62</v>
      </c>
      <c r="E33" s="53">
        <v>113.3</v>
      </c>
      <c r="F33" s="53">
        <v>4872.53</v>
      </c>
      <c r="G33" s="53">
        <v>0</v>
      </c>
      <c r="H33" s="55">
        <v>45357</v>
      </c>
      <c r="I33" s="55">
        <v>45550</v>
      </c>
      <c r="J33" s="54">
        <v>0</v>
      </c>
      <c r="K33" s="5">
        <f t="shared" ref="K33" si="5">J33</f>
        <v>0</v>
      </c>
      <c r="L33" s="23">
        <f>K33/C33*100</f>
        <v>0</v>
      </c>
      <c r="M33" s="14"/>
      <c r="N33" s="14"/>
      <c r="O33" s="14"/>
      <c r="P33" s="14"/>
      <c r="Q33" s="15"/>
      <c r="R33" s="14"/>
      <c r="S33" s="14"/>
      <c r="T33" s="14"/>
      <c r="U33" s="10">
        <v>146800</v>
      </c>
      <c r="V33" s="15"/>
      <c r="W33" s="14"/>
      <c r="X33" s="14"/>
      <c r="Y33" s="14"/>
      <c r="Z33" s="14"/>
      <c r="AA33" s="15"/>
    </row>
    <row r="34" spans="1:27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5"/>
      <c r="M34" s="14"/>
      <c r="N34" s="14"/>
      <c r="O34" s="14"/>
      <c r="P34" s="14"/>
      <c r="Q34" s="15"/>
      <c r="R34" s="14"/>
      <c r="S34" s="14"/>
      <c r="T34" s="14"/>
      <c r="U34" s="14"/>
      <c r="V34" s="15"/>
      <c r="W34" s="14"/>
      <c r="X34" s="14"/>
      <c r="Y34" s="14"/>
      <c r="Z34" s="14"/>
      <c r="AA34" s="15"/>
    </row>
    <row r="35" spans="1:27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2"/>
      <c r="M35" s="21"/>
      <c r="N35" s="21"/>
      <c r="O35" s="21"/>
      <c r="P35" s="21"/>
      <c r="Q35" s="22"/>
      <c r="R35" s="21"/>
      <c r="S35" s="21"/>
      <c r="T35" s="21"/>
      <c r="U35" s="21"/>
      <c r="V35" s="22"/>
      <c r="W35" s="21"/>
      <c r="X35" s="21"/>
      <c r="Y35" s="21"/>
      <c r="Z35" s="21"/>
      <c r="AA35" s="22"/>
    </row>
    <row r="36" spans="1:27" ht="39.75" customHeight="1" x14ac:dyDescent="0.3">
      <c r="A36" s="96" t="s">
        <v>46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8"/>
    </row>
    <row r="37" spans="1:27" ht="21" thickBot="1" x14ac:dyDescent="0.35">
      <c r="A37" s="68" t="s">
        <v>33</v>
      </c>
      <c r="B37" s="69"/>
      <c r="C37" s="6">
        <f>C38+C39+C40</f>
        <v>504011.06</v>
      </c>
      <c r="D37" s="6">
        <f t="shared" ref="D37:G37" si="6">D39+D40</f>
        <v>0</v>
      </c>
      <c r="E37" s="6">
        <f t="shared" si="6"/>
        <v>0</v>
      </c>
      <c r="F37" s="6">
        <f t="shared" si="6"/>
        <v>0</v>
      </c>
      <c r="G37" s="6">
        <f t="shared" si="6"/>
        <v>0</v>
      </c>
      <c r="H37" s="6"/>
      <c r="I37" s="6"/>
      <c r="J37" s="6">
        <f>J38+J39</f>
        <v>0</v>
      </c>
      <c r="K37" s="6">
        <f>K38+K39</f>
        <v>0</v>
      </c>
      <c r="L37" s="11">
        <f>K37/C37*100</f>
        <v>0</v>
      </c>
      <c r="M37" s="6">
        <f>M38</f>
        <v>0</v>
      </c>
      <c r="N37" s="6">
        <f t="shared" ref="N37:P37" si="7">N38</f>
        <v>0</v>
      </c>
      <c r="O37" s="6">
        <f t="shared" si="7"/>
        <v>0</v>
      </c>
      <c r="P37" s="6">
        <f t="shared" si="7"/>
        <v>0</v>
      </c>
      <c r="Q37" s="11">
        <f>P37/C37*100</f>
        <v>0</v>
      </c>
      <c r="R37" s="6">
        <f>R38</f>
        <v>0</v>
      </c>
      <c r="S37" s="6">
        <f t="shared" ref="S37:U37" si="8">S38</f>
        <v>0</v>
      </c>
      <c r="T37" s="6">
        <f t="shared" si="8"/>
        <v>0</v>
      </c>
      <c r="U37" s="6">
        <f t="shared" si="8"/>
        <v>0</v>
      </c>
      <c r="V37" s="11">
        <f>U37/C37*100</f>
        <v>0</v>
      </c>
      <c r="W37" s="6">
        <f>W38</f>
        <v>0</v>
      </c>
      <c r="X37" s="6">
        <f t="shared" ref="X37:Z37" si="9">X38</f>
        <v>0</v>
      </c>
      <c r="Y37" s="6">
        <f t="shared" si="9"/>
        <v>0</v>
      </c>
      <c r="Z37" s="6">
        <f t="shared" si="9"/>
        <v>0</v>
      </c>
      <c r="AA37" s="11">
        <f>Z37/C37*100</f>
        <v>0</v>
      </c>
    </row>
    <row r="38" spans="1:27" ht="89.25" customHeight="1" x14ac:dyDescent="0.35">
      <c r="A38" s="57">
        <v>1</v>
      </c>
      <c r="B38" s="40" t="s">
        <v>52</v>
      </c>
      <c r="C38" s="58">
        <v>132000</v>
      </c>
      <c r="D38" s="57"/>
      <c r="E38" s="57"/>
      <c r="F38" s="58"/>
      <c r="G38" s="59"/>
      <c r="H38" s="60">
        <v>45383</v>
      </c>
      <c r="I38" s="60">
        <v>45597</v>
      </c>
      <c r="J38" s="59">
        <v>0</v>
      </c>
      <c r="K38" s="61">
        <f t="shared" ref="K38" si="10">J38</f>
        <v>0</v>
      </c>
      <c r="L38" s="62">
        <f>K38/C38*100</f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29">
        <v>0</v>
      </c>
      <c r="AA38" s="29">
        <v>0</v>
      </c>
    </row>
    <row r="39" spans="1:27" ht="64.5" x14ac:dyDescent="0.35">
      <c r="A39" s="14">
        <v>2</v>
      </c>
      <c r="B39" s="63" t="s">
        <v>61</v>
      </c>
      <c r="C39" s="30">
        <v>372011.06</v>
      </c>
      <c r="D39" s="14"/>
      <c r="E39" s="14"/>
      <c r="F39" s="14"/>
      <c r="G39" s="14"/>
      <c r="H39" s="64">
        <v>45383</v>
      </c>
      <c r="I39" s="64">
        <v>45597</v>
      </c>
      <c r="J39" s="14">
        <v>0</v>
      </c>
      <c r="K39" s="14"/>
      <c r="L39" s="15"/>
    </row>
    <row r="40" spans="1:27" ht="9.75" customHeight="1" x14ac:dyDescent="0.3">
      <c r="B40" s="30"/>
      <c r="C40" s="30"/>
      <c r="D40" s="30"/>
      <c r="E40" s="30"/>
      <c r="F40" s="30"/>
      <c r="G40" s="30"/>
      <c r="H40" s="30"/>
      <c r="I40" s="30"/>
      <c r="J40" s="30"/>
    </row>
    <row r="41" spans="1:27" ht="53.25" customHeight="1" x14ac:dyDescent="0.3">
      <c r="B41" s="65" t="s">
        <v>42</v>
      </c>
      <c r="C41" s="65"/>
      <c r="D41" s="30"/>
      <c r="E41" s="30"/>
      <c r="F41" s="30"/>
      <c r="G41" s="30"/>
      <c r="H41" s="30"/>
      <c r="I41" s="30"/>
      <c r="J41" s="31" t="s">
        <v>43</v>
      </c>
    </row>
    <row r="42" spans="1:27" ht="18.75" x14ac:dyDescent="0.3">
      <c r="B42" s="30"/>
      <c r="C42" s="30"/>
      <c r="D42" s="30"/>
      <c r="E42" s="30"/>
      <c r="F42" s="30"/>
      <c r="G42" s="30"/>
      <c r="H42" s="30"/>
      <c r="I42" s="30"/>
      <c r="J42" s="30"/>
    </row>
    <row r="43" spans="1:27" ht="52.5" customHeight="1" x14ac:dyDescent="0.3">
      <c r="B43" s="65" t="s">
        <v>36</v>
      </c>
      <c r="C43" s="65"/>
      <c r="D43" s="30"/>
      <c r="E43" s="30"/>
      <c r="F43" s="30"/>
      <c r="G43" s="30"/>
      <c r="H43" s="30"/>
      <c r="I43" s="30"/>
      <c r="J43" s="31" t="s">
        <v>37</v>
      </c>
    </row>
  </sheetData>
  <mergeCells count="41">
    <mergeCell ref="A8:AA8"/>
    <mergeCell ref="A37:B37"/>
    <mergeCell ref="A32:AA32"/>
    <mergeCell ref="A22:AA22"/>
    <mergeCell ref="A30:AA30"/>
    <mergeCell ref="A31:B31"/>
    <mergeCell ref="A36:AA36"/>
    <mergeCell ref="A25:AA25"/>
    <mergeCell ref="A26:AA26"/>
    <mergeCell ref="B28:C28"/>
    <mergeCell ref="D28:L28"/>
    <mergeCell ref="A4:AA4"/>
    <mergeCell ref="V5:V6"/>
    <mergeCell ref="W5:Y5"/>
    <mergeCell ref="Z5:Z6"/>
    <mergeCell ref="AA5:AA6"/>
    <mergeCell ref="U5:U6"/>
    <mergeCell ref="D5:G5"/>
    <mergeCell ref="M5:O5"/>
    <mergeCell ref="P5:P6"/>
    <mergeCell ref="Q5:Q6"/>
    <mergeCell ref="R5:T5"/>
    <mergeCell ref="A5:A6"/>
    <mergeCell ref="B5:B6"/>
    <mergeCell ref="L5:L6"/>
    <mergeCell ref="B43:C43"/>
    <mergeCell ref="K1:L1"/>
    <mergeCell ref="K2:L2"/>
    <mergeCell ref="K3:L3"/>
    <mergeCell ref="B41:C41"/>
    <mergeCell ref="A21:B21"/>
    <mergeCell ref="A12:AA12"/>
    <mergeCell ref="A9:AA9"/>
    <mergeCell ref="A7:B7"/>
    <mergeCell ref="A14:AA14"/>
    <mergeCell ref="A13:B13"/>
    <mergeCell ref="A20:AA20"/>
    <mergeCell ref="K5:K6"/>
    <mergeCell ref="Y1:AA1"/>
    <mergeCell ref="Y2:AA2"/>
    <mergeCell ref="X3:AA3"/>
  </mergeCells>
  <pageMargins left="0.25" right="0.25" top="0.75" bottom="0.75" header="0.3" footer="0.3"/>
  <pageSetup paperSize="9" scale="45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Попова Людмила Алексеевна</dc:creator>
  <dc:description/>
  <cp:lastModifiedBy>user</cp:lastModifiedBy>
  <cp:revision>9</cp:revision>
  <cp:lastPrinted>2024-07-10T10:53:22Z</cp:lastPrinted>
  <dcterms:created xsi:type="dcterms:W3CDTF">2019-02-07T14:51:34Z</dcterms:created>
  <dcterms:modified xsi:type="dcterms:W3CDTF">2024-07-10T10:53:26Z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